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activeTab="0"/>
  </bookViews>
  <sheets>
    <sheet name="表シート" sheetId="1" r:id="rId1"/>
    <sheet name="グラフシート" sheetId="2" r:id="rId2"/>
    <sheet name="係数" sheetId="3" state="hidden" r:id="rId3"/>
    <sheet name="比較" sheetId="4" state="hidden" r:id="rId4"/>
  </sheets>
  <definedNames/>
  <calcPr fullCalcOnLoad="1"/>
</workbook>
</file>

<file path=xl/sharedStrings.xml><?xml version="1.0" encoding="utf-8"?>
<sst xmlns="http://schemas.openxmlformats.org/spreadsheetml/2006/main" count="266" uniqueCount="155">
  <si>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</si>
  <si>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</si>
  <si>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</si>
  <si>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</si>
  <si>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</si>
  <si>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</si>
  <si>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</si>
  <si>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</si>
  <si>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徳島</t>
  </si>
  <si>
    <t>香川</t>
  </si>
  <si>
    <t>愛媛</t>
  </si>
  <si>
    <t>高知</t>
  </si>
  <si>
    <t>鳥取</t>
  </si>
  <si>
    <t>島根</t>
  </si>
  <si>
    <t>岡山</t>
  </si>
  <si>
    <t>広島</t>
  </si>
  <si>
    <t>山口</t>
  </si>
  <si>
    <t>滋賀</t>
  </si>
  <si>
    <t>京都</t>
  </si>
  <si>
    <t>大阪</t>
  </si>
  <si>
    <t>兵庫</t>
  </si>
  <si>
    <t>奈良</t>
  </si>
  <si>
    <t>和歌山</t>
  </si>
  <si>
    <t>岐阜</t>
  </si>
  <si>
    <t>静岡</t>
  </si>
  <si>
    <t>愛知</t>
  </si>
  <si>
    <t>三重</t>
  </si>
  <si>
    <t>新潟</t>
  </si>
  <si>
    <t>長野</t>
  </si>
  <si>
    <t>富山</t>
  </si>
  <si>
    <t>石川</t>
  </si>
  <si>
    <t>福井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</si>
  <si>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</si>
  <si>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</si>
  <si>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</si>
  <si>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</si>
  <si>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</si>
  <si>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</si>
  <si>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</si>
  <si>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</si>
  <si>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北海道</t>
  </si>
  <si>
    <t>青森</t>
  </si>
  <si>
    <t>岩手</t>
  </si>
  <si>
    <t>宮城</t>
  </si>
  <si>
    <t>秋田</t>
  </si>
  <si>
    <t>山形</t>
  </si>
  <si>
    <t>福島</t>
  </si>
  <si>
    <t>平均</t>
  </si>
  <si>
    <t>電気</t>
  </si>
  <si>
    <t>都市ガス</t>
  </si>
  <si>
    <t>LPガス</t>
  </si>
  <si>
    <t>水道</t>
  </si>
  <si>
    <t>灯油</t>
  </si>
  <si>
    <t>ガソリン</t>
  </si>
  <si>
    <t>ゴミ</t>
  </si>
  <si>
    <t>　電　気</t>
  </si>
  <si>
    <t>　都市ガス</t>
  </si>
  <si>
    <t>　LPガス</t>
  </si>
  <si>
    <t>2月</t>
  </si>
  <si>
    <t>3月</t>
  </si>
  <si>
    <t>全国平均</t>
  </si>
  <si>
    <t>　水道</t>
  </si>
  <si>
    <t>　灯油</t>
  </si>
  <si>
    <t>　ガソリン</t>
  </si>
  <si>
    <t>項目（単位）</t>
  </si>
  <si>
    <t>1月</t>
  </si>
  <si>
    <t>項目（単位：Kg）</t>
  </si>
  <si>
    <t>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</si>
  <si>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</si>
  <si>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</si>
  <si>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</si>
  <si>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</si>
  <si>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</si>
  <si>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</si>
  <si>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</si>
  <si>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</si>
  <si>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</si>
  <si>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水道</t>
  </si>
  <si>
    <t>　灯油</t>
  </si>
  <si>
    <t>　ガソリン</t>
  </si>
  <si>
    <t>　水道</t>
  </si>
  <si>
    <t>　灯油</t>
  </si>
  <si>
    <t>　ガソリン</t>
  </si>
  <si>
    <t>世帯人数</t>
  </si>
  <si>
    <t>井上</t>
  </si>
  <si>
    <t>　電　気（KWh）</t>
  </si>
  <si>
    <t>　都市ガス（m3)</t>
  </si>
  <si>
    <t>　LPガス（m3)</t>
  </si>
  <si>
    <t>　水道（m3)</t>
  </si>
  <si>
    <t>　灯油（L）</t>
  </si>
  <si>
    <t>　ガソリン(L）</t>
  </si>
  <si>
    <t>　電　気</t>
  </si>
  <si>
    <t>　都市ガス</t>
  </si>
  <si>
    <t>　LPガス</t>
  </si>
  <si>
    <t>名前</t>
  </si>
  <si>
    <t>1ヶ月１世帯あたりの使用料金</t>
  </si>
  <si>
    <t>都市ガス利用者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</si>
  <si>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</si>
  <si>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</si>
  <si>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</si>
  <si>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</si>
  <si>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</si>
  <si>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</si>
  <si>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</si>
  <si>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</si>
  <si>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</si>
  <si>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</si>
  <si>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電気</t>
  </si>
  <si>
    <t>水道</t>
  </si>
  <si>
    <t>ガソリン</t>
  </si>
  <si>
    <t>１日１人合計</t>
  </si>
  <si>
    <t>LPガス利用者</t>
  </si>
  <si>
    <r>
      <t>2005</t>
    </r>
    <r>
      <rPr>
        <sz val="11"/>
        <rFont val="ＭＳ Ｐ明朝"/>
        <family val="1"/>
      </rPr>
      <t>年度</t>
    </r>
  </si>
  <si>
    <t>燃料種別内訳</t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</si>
  <si>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</si>
  <si>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合計</t>
  </si>
  <si>
    <t>石炭等</t>
  </si>
  <si>
    <t>灯油</t>
  </si>
  <si>
    <t>LPG</t>
  </si>
  <si>
    <t>都市ガス</t>
  </si>
  <si>
    <t>電力</t>
  </si>
  <si>
    <t>熱</t>
  </si>
  <si>
    <t>軽油</t>
  </si>
  <si>
    <t>一般廃棄物</t>
  </si>
  <si>
    <t>水道</t>
  </si>
  <si>
    <t>ｴｺﾌｧﾐﾘｰ</t>
  </si>
  <si>
    <t>／1年</t>
  </si>
  <si>
    <t>／1日</t>
  </si>
  <si>
    <t>2006年度</t>
  </si>
  <si>
    <t>GIO</t>
  </si>
  <si>
    <t>2005年度</t>
  </si>
  <si>
    <t>ガス合計</t>
  </si>
  <si>
    <t>ガス</t>
  </si>
  <si>
    <t>ガス</t>
  </si>
  <si>
    <t>石炭など</t>
  </si>
  <si>
    <t>熱</t>
  </si>
  <si>
    <t>軽油</t>
  </si>
  <si>
    <t>石炭等</t>
  </si>
  <si>
    <t>一般廃棄物</t>
  </si>
  <si>
    <t>GIO年平均</t>
  </si>
  <si>
    <t>１日１人あたりのCO2排出量</t>
  </si>
  <si>
    <t>※都道府県ごとのCO2排出係数は、環境LOHAS（http://www.carbonfree.jp/100.html）より引用</t>
  </si>
  <si>
    <t>1月</t>
  </si>
  <si>
    <t>【作成：日本気象予報士会　長期予報利活用研究会　地球環境・気候研究部会　井上葉子（2008.4)】</t>
  </si>
  <si>
    <t>2008年度</t>
  </si>
  <si>
    <t>項目（単位：円）</t>
  </si>
  <si>
    <t>ｴｺﾌｧﾐﾘｰ</t>
  </si>
  <si>
    <t>2008年度</t>
  </si>
  <si>
    <t>EF年平均</t>
  </si>
  <si>
    <t>【表1】CO2排出係数</t>
  </si>
  <si>
    <t>【表2】使用量</t>
  </si>
  <si>
    <t>【表3】CO2排出量</t>
  </si>
  <si>
    <t>【表4】使用料金</t>
  </si>
  <si>
    <t>環 境 家 計 簿（2008年度版）【表シート】</t>
  </si>
  <si>
    <t>環 境 家 計 簿（2008年度版）【グラフシート】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</si>
</sst>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_);[Red]\(0\)"/>
    <numFmt numFmtId="185" formatCode="0.0_);[Red]\(0.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1"/>
      <name val="Century"/>
      <family val="1"/>
    </font>
    <font>
      <sz val="8"/>
      <name val="ＭＳ Ｐゴシック"/>
      <family val="3"/>
    </font>
    <font>
      <b/>
      <sz val="14"/>
      <color indexed="38"/>
      <name val="ＭＳ Ｐゴシック"/>
      <family val="3"/>
    </font>
    <font>
      <b/>
      <sz val="9.5"/>
      <name val="ＭＳ Ｐゴシック"/>
      <family val="3"/>
    </font>
    <font>
      <b/>
      <sz val="11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30"/>
      </left>
      <right style="thin"/>
      <top style="thick">
        <color indexed="30"/>
      </top>
      <bottom style="thin"/>
    </border>
    <border>
      <left style="thin"/>
      <right style="thin"/>
      <top style="thick">
        <color indexed="30"/>
      </top>
      <bottom style="thin"/>
    </border>
    <border>
      <left style="thin"/>
      <right style="thick">
        <color indexed="30"/>
      </right>
      <top style="thick">
        <color indexed="30"/>
      </top>
      <bottom style="thin"/>
    </border>
    <border>
      <left style="thick">
        <color indexed="30"/>
      </left>
      <right style="thin"/>
      <top style="thin"/>
      <bottom style="thin"/>
    </border>
    <border>
      <left style="thin"/>
      <right style="thick">
        <color indexed="30"/>
      </right>
      <top style="thin"/>
      <bottom style="thin"/>
    </border>
    <border>
      <left style="thick">
        <color indexed="30"/>
      </left>
      <right style="thin"/>
      <top style="thin"/>
      <bottom style="thick">
        <color indexed="30"/>
      </bottom>
    </border>
    <border>
      <left style="thin"/>
      <right style="thin"/>
      <top style="thin"/>
      <bottom style="thick">
        <color indexed="30"/>
      </bottom>
    </border>
    <border>
      <left style="thin"/>
      <right style="thick">
        <color indexed="30"/>
      </right>
      <top style="thin"/>
      <bottom style="thick">
        <color indexed="30"/>
      </bottom>
    </border>
    <border>
      <left>
        <color indexed="63"/>
      </left>
      <right style="thin"/>
      <top style="thick">
        <color indexed="30"/>
      </top>
      <bottom style="thin"/>
    </border>
    <border>
      <left>
        <color indexed="63"/>
      </left>
      <right style="thin"/>
      <top style="thin"/>
      <bottom style="thick">
        <color indexed="30"/>
      </bottom>
    </border>
    <border>
      <left style="medium">
        <color indexed="8"/>
      </left>
      <right style="medium">
        <color indexed="10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medium"/>
      <top style="thick">
        <color indexed="30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>
        <color indexed="34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0"/>
      </left>
      <right style="thin"/>
      <top style="thin"/>
      <bottom>
        <color indexed="63"/>
      </bottom>
    </border>
    <border>
      <left style="thin"/>
      <right style="thick">
        <color indexed="30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ck">
        <color indexed="48"/>
      </right>
      <top style="thick">
        <color indexed="30"/>
      </top>
      <bottom style="thin"/>
    </border>
    <border>
      <left style="thin"/>
      <right style="thick">
        <color indexed="48"/>
      </right>
      <top style="thin"/>
      <bottom style="thin"/>
    </border>
    <border>
      <left style="thin"/>
      <right style="thick">
        <color indexed="48"/>
      </right>
      <top style="thin"/>
      <bottom>
        <color indexed="63"/>
      </bottom>
    </border>
    <border>
      <left style="thin"/>
      <right style="thick">
        <color indexed="48"/>
      </right>
      <top style="thin"/>
      <bottom style="thick">
        <color indexed="30"/>
      </bottom>
    </border>
    <border>
      <left style="thick">
        <color indexed="34"/>
      </left>
      <right style="thin"/>
      <top style="thick">
        <color indexed="34"/>
      </top>
      <bottom style="thin"/>
    </border>
    <border>
      <left style="thin"/>
      <right style="thin"/>
      <top style="thick">
        <color indexed="34"/>
      </top>
      <bottom style="thin"/>
    </border>
    <border>
      <left style="thin"/>
      <right>
        <color indexed="63"/>
      </right>
      <top style="thick">
        <color indexed="34"/>
      </top>
      <bottom style="thin"/>
    </border>
    <border>
      <left style="thick">
        <color indexed="13"/>
      </left>
      <right style="thin"/>
      <top style="thick">
        <color indexed="34"/>
      </top>
      <bottom style="thin"/>
    </border>
    <border>
      <left style="thin"/>
      <right style="thick">
        <color indexed="13"/>
      </right>
      <top style="thick">
        <color indexed="34"/>
      </top>
      <bottom style="thin"/>
    </border>
    <border>
      <left>
        <color indexed="63"/>
      </left>
      <right style="thin"/>
      <top style="thick">
        <color indexed="34"/>
      </top>
      <bottom style="thin"/>
    </border>
    <border>
      <left style="thin"/>
      <right style="thick">
        <color indexed="34"/>
      </right>
      <top style="thick">
        <color indexed="34"/>
      </top>
      <bottom style="thin"/>
    </border>
    <border>
      <left style="thick">
        <color indexed="34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3"/>
      </left>
      <right style="thin"/>
      <top style="thin"/>
      <bottom style="thin"/>
    </border>
    <border>
      <left style="thin"/>
      <right style="thick">
        <color indexed="13"/>
      </right>
      <top style="thin"/>
      <bottom style="thin"/>
    </border>
    <border>
      <left style="thin"/>
      <right style="thick">
        <color indexed="34"/>
      </right>
      <top style="thin"/>
      <bottom style="thin"/>
    </border>
    <border>
      <left style="thick">
        <color indexed="34"/>
      </left>
      <right style="thin"/>
      <top>
        <color indexed="63"/>
      </top>
      <bottom style="thick">
        <color indexed="34"/>
      </bottom>
    </border>
    <border>
      <left style="thin"/>
      <right style="thin"/>
      <top>
        <color indexed="63"/>
      </top>
      <bottom style="thick">
        <color indexed="34"/>
      </bottom>
    </border>
    <border>
      <left style="thin"/>
      <right>
        <color indexed="63"/>
      </right>
      <top>
        <color indexed="63"/>
      </top>
      <bottom style="thick">
        <color indexed="34"/>
      </bottom>
    </border>
    <border>
      <left style="thick">
        <color indexed="13"/>
      </left>
      <right style="thin"/>
      <top>
        <color indexed="63"/>
      </top>
      <bottom style="thick">
        <color indexed="34"/>
      </bottom>
    </border>
    <border>
      <left style="thin"/>
      <right style="thick">
        <color indexed="13"/>
      </right>
      <top>
        <color indexed="63"/>
      </top>
      <bottom style="thick">
        <color indexed="34"/>
      </bottom>
    </border>
    <border>
      <left>
        <color indexed="63"/>
      </left>
      <right style="thin"/>
      <top>
        <color indexed="63"/>
      </top>
      <bottom style="thick">
        <color indexed="34"/>
      </bottom>
    </border>
    <border>
      <left style="thin"/>
      <right style="thick">
        <color indexed="34"/>
      </right>
      <top>
        <color indexed="63"/>
      </top>
      <bottom style="thick">
        <color indexed="3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thick">
        <color indexed="30"/>
      </top>
      <bottom style="medium"/>
    </border>
    <border>
      <left style="thin"/>
      <right/>
      <top style="thick">
        <color indexed="30"/>
      </top>
      <bottom style="medium"/>
    </border>
    <border>
      <left style="thin"/>
      <right style="medium"/>
      <top style="medium"/>
      <bottom style="thick">
        <color indexed="34"/>
      </bottom>
    </border>
    <border>
      <left style="medium"/>
      <right style="thick">
        <color indexed="34"/>
      </right>
      <top style="medium"/>
      <bottom style="thin"/>
    </border>
    <border>
      <left style="medium"/>
      <right style="thick">
        <color indexed="34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0" borderId="0" xfId="60" applyFont="1" applyFill="1">
      <alignment vertical="center"/>
      <protection/>
    </xf>
    <xf numFmtId="0" fontId="0" fillId="0" borderId="0" xfId="60" applyFont="1" applyFill="1" applyBorder="1" applyAlignment="1">
      <alignment horizontal="right" vertical="center" wrapText="1"/>
      <protection/>
    </xf>
    <xf numFmtId="0" fontId="0" fillId="0" borderId="0" xfId="60" applyFont="1" applyFill="1" applyBorder="1" applyAlignment="1">
      <alignment vertical="center" wrapText="1"/>
      <protection/>
    </xf>
    <xf numFmtId="0" fontId="1" fillId="0" borderId="0" xfId="60">
      <alignment vertical="center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22" borderId="13" xfId="0" applyNumberFormat="1" applyFont="1" applyFill="1" applyBorder="1" applyAlignment="1">
      <alignment vertical="center"/>
    </xf>
    <xf numFmtId="183" fontId="24" fillId="0" borderId="14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183" fontId="24" fillId="0" borderId="15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83" fontId="24" fillId="0" borderId="16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right" vertical="center" wrapText="1"/>
    </xf>
    <xf numFmtId="176" fontId="24" fillId="0" borderId="27" xfId="0" applyNumberFormat="1" applyFont="1" applyFill="1" applyBorder="1" applyAlignment="1">
      <alignment horizontal="right" vertical="center" wrapText="1"/>
    </xf>
    <xf numFmtId="176" fontId="24" fillId="0" borderId="28" xfId="0" applyNumberFormat="1" applyFont="1" applyFill="1" applyBorder="1" applyAlignment="1">
      <alignment horizontal="right" vertical="center" wrapText="1"/>
    </xf>
    <xf numFmtId="176" fontId="24" fillId="0" borderId="29" xfId="0" applyNumberFormat="1" applyFont="1" applyFill="1" applyBorder="1" applyAlignment="1">
      <alignment horizontal="right" vertical="center" wrapText="1"/>
    </xf>
    <xf numFmtId="176" fontId="24" fillId="0" borderId="30" xfId="0" applyNumberFormat="1" applyFont="1" applyFill="1" applyBorder="1" applyAlignment="1">
      <alignment horizontal="right" vertical="center" wrapText="1"/>
    </xf>
    <xf numFmtId="176" fontId="24" fillId="0" borderId="23" xfId="0" applyNumberFormat="1" applyFont="1" applyFill="1" applyBorder="1" applyAlignment="1">
      <alignment horizontal="right" vertical="center" wrapText="1"/>
    </xf>
    <xf numFmtId="176" fontId="24" fillId="0" borderId="31" xfId="0" applyNumberFormat="1" applyFont="1" applyFill="1" applyBorder="1" applyAlignment="1">
      <alignment horizontal="right" vertical="center" wrapText="1"/>
    </xf>
    <xf numFmtId="0" fontId="23" fillId="3" borderId="32" xfId="0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24" fillId="22" borderId="37" xfId="0" applyNumberFormat="1" applyFont="1" applyFill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right" vertical="center" wrapText="1"/>
    </xf>
    <xf numFmtId="0" fontId="24" fillId="0" borderId="40" xfId="0" applyFont="1" applyFill="1" applyBorder="1" applyAlignment="1">
      <alignment horizontal="right" vertical="center" wrapText="1"/>
    </xf>
    <xf numFmtId="0" fontId="24" fillId="0" borderId="41" xfId="0" applyFont="1" applyFill="1" applyBorder="1" applyAlignment="1">
      <alignment horizontal="right" vertical="center" wrapText="1"/>
    </xf>
    <xf numFmtId="0" fontId="24" fillId="0" borderId="42" xfId="0" applyFont="1" applyFill="1" applyBorder="1" applyAlignment="1">
      <alignment horizontal="right" vertical="center" wrapText="1"/>
    </xf>
    <xf numFmtId="0" fontId="24" fillId="0" borderId="43" xfId="0" applyFont="1" applyFill="1" applyBorder="1" applyAlignment="1">
      <alignment horizontal="right" vertical="center" wrapText="1"/>
    </xf>
    <xf numFmtId="0" fontId="24" fillId="0" borderId="44" xfId="0" applyFont="1" applyFill="1" applyBorder="1" applyAlignment="1">
      <alignment horizontal="right" vertical="center" wrapText="1"/>
    </xf>
    <xf numFmtId="0" fontId="24" fillId="0" borderId="45" xfId="0" applyFont="1" applyFill="1" applyBorder="1" applyAlignment="1">
      <alignment horizontal="right" vertical="center" wrapText="1"/>
    </xf>
    <xf numFmtId="0" fontId="24" fillId="0" borderId="46" xfId="0" applyFont="1" applyFill="1" applyBorder="1" applyAlignment="1">
      <alignment horizontal="right" vertical="center" wrapText="1"/>
    </xf>
    <xf numFmtId="0" fontId="24" fillId="0" borderId="47" xfId="0" applyFont="1" applyFill="1" applyBorder="1" applyAlignment="1">
      <alignment horizontal="right" vertical="center" wrapText="1"/>
    </xf>
    <xf numFmtId="0" fontId="24" fillId="0" borderId="48" xfId="0" applyFont="1" applyFill="1" applyBorder="1" applyAlignment="1">
      <alignment horizontal="right" vertical="center" wrapText="1"/>
    </xf>
    <xf numFmtId="0" fontId="24" fillId="0" borderId="49" xfId="0" applyFont="1" applyFill="1" applyBorder="1" applyAlignment="1">
      <alignment horizontal="right" vertical="center" wrapText="1"/>
    </xf>
    <xf numFmtId="0" fontId="23" fillId="0" borderId="50" xfId="0" applyFont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184" fontId="23" fillId="0" borderId="52" xfId="0" applyNumberFormat="1" applyFont="1" applyBorder="1" applyAlignment="1">
      <alignment vertical="center"/>
    </xf>
    <xf numFmtId="0" fontId="23" fillId="0" borderId="53" xfId="0" applyFont="1" applyBorder="1" applyAlignment="1">
      <alignment horizontal="center" vertical="center"/>
    </xf>
    <xf numFmtId="184" fontId="23" fillId="0" borderId="54" xfId="0" applyNumberFormat="1" applyFont="1" applyBorder="1" applyAlignment="1">
      <alignment vertical="center"/>
    </xf>
    <xf numFmtId="176" fontId="24" fillId="0" borderId="55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4" fillId="0" borderId="56" xfId="0" applyFont="1" applyFill="1" applyBorder="1" applyAlignment="1">
      <alignment horizontal="right" vertical="center" wrapText="1"/>
    </xf>
    <xf numFmtId="0" fontId="24" fillId="0" borderId="57" xfId="0" applyFont="1" applyFill="1" applyBorder="1" applyAlignment="1">
      <alignment horizontal="right" vertical="center" wrapText="1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176" fontId="24" fillId="0" borderId="61" xfId="0" applyNumberFormat="1" applyFont="1" applyFill="1" applyBorder="1" applyAlignment="1">
      <alignment horizontal="right" vertical="center" wrapText="1"/>
    </xf>
    <xf numFmtId="176" fontId="24" fillId="0" borderId="62" xfId="0" applyNumberFormat="1" applyFont="1" applyFill="1" applyBorder="1" applyAlignment="1">
      <alignment horizontal="right" vertical="center" wrapText="1"/>
    </xf>
    <xf numFmtId="0" fontId="24" fillId="0" borderId="63" xfId="0" applyFont="1" applyFill="1" applyBorder="1" applyAlignment="1">
      <alignment horizontal="right" vertical="center" wrapText="1"/>
    </xf>
    <xf numFmtId="0" fontId="24" fillId="0" borderId="64" xfId="0" applyFont="1" applyFill="1" applyBorder="1" applyAlignment="1">
      <alignment horizontal="right" vertical="center" wrapText="1"/>
    </xf>
    <xf numFmtId="0" fontId="24" fillId="22" borderId="15" xfId="0" applyNumberFormat="1" applyFont="1" applyFill="1" applyBorder="1" applyAlignment="1">
      <alignment vertical="center"/>
    </xf>
    <xf numFmtId="0" fontId="24" fillId="22" borderId="65" xfId="0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24" fillId="0" borderId="66" xfId="0" applyFont="1" applyFill="1" applyBorder="1" applyAlignment="1">
      <alignment horizontal="right" vertical="center" wrapText="1"/>
    </xf>
    <xf numFmtId="0" fontId="24" fillId="0" borderId="67" xfId="0" applyFont="1" applyFill="1" applyBorder="1" applyAlignment="1">
      <alignment horizontal="right" vertical="center" wrapText="1"/>
    </xf>
    <xf numFmtId="0" fontId="24" fillId="0" borderId="68" xfId="0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right" vertical="center" wrapText="1"/>
    </xf>
    <xf numFmtId="178" fontId="24" fillId="0" borderId="70" xfId="0" applyNumberFormat="1" applyFont="1" applyFill="1" applyBorder="1" applyAlignment="1">
      <alignment horizontal="right" vertical="center" wrapText="1"/>
    </xf>
    <xf numFmtId="178" fontId="24" fillId="0" borderId="71" xfId="0" applyNumberFormat="1" applyFont="1" applyFill="1" applyBorder="1" applyAlignment="1">
      <alignment horizontal="right" vertical="center" wrapText="1"/>
    </xf>
    <xf numFmtId="178" fontId="24" fillId="0" borderId="72" xfId="0" applyNumberFormat="1" applyFont="1" applyFill="1" applyBorder="1" applyAlignment="1">
      <alignment horizontal="right" vertical="center" wrapText="1"/>
    </xf>
    <xf numFmtId="178" fontId="24" fillId="0" borderId="73" xfId="0" applyNumberFormat="1" applyFont="1" applyFill="1" applyBorder="1" applyAlignment="1">
      <alignment horizontal="right" vertical="center" wrapText="1"/>
    </xf>
    <xf numFmtId="178" fontId="24" fillId="0" borderId="74" xfId="0" applyNumberFormat="1" applyFont="1" applyFill="1" applyBorder="1" applyAlignment="1">
      <alignment horizontal="right" vertical="center" wrapText="1"/>
    </xf>
    <xf numFmtId="178" fontId="24" fillId="0" borderId="75" xfId="0" applyNumberFormat="1" applyFont="1" applyFill="1" applyBorder="1" applyAlignment="1">
      <alignment horizontal="right" vertical="center" wrapText="1"/>
    </xf>
    <xf numFmtId="178" fontId="24" fillId="0" borderId="76" xfId="0" applyNumberFormat="1" applyFont="1" applyFill="1" applyBorder="1" applyAlignment="1">
      <alignment horizontal="right" vertical="center" wrapText="1"/>
    </xf>
    <xf numFmtId="178" fontId="24" fillId="0" borderId="77" xfId="0" applyNumberFormat="1" applyFont="1" applyFill="1" applyBorder="1" applyAlignment="1">
      <alignment horizontal="right" vertical="center" wrapText="1"/>
    </xf>
    <xf numFmtId="178" fontId="24" fillId="0" borderId="23" xfId="0" applyNumberFormat="1" applyFont="1" applyFill="1" applyBorder="1" applyAlignment="1">
      <alignment horizontal="right" vertical="center" wrapText="1"/>
    </xf>
    <xf numFmtId="178" fontId="24" fillId="0" borderId="78" xfId="0" applyNumberFormat="1" applyFont="1" applyFill="1" applyBorder="1" applyAlignment="1">
      <alignment horizontal="right" vertical="center" wrapText="1"/>
    </xf>
    <xf numFmtId="178" fontId="24" fillId="0" borderId="79" xfId="0" applyNumberFormat="1" applyFont="1" applyFill="1" applyBorder="1" applyAlignment="1">
      <alignment horizontal="right" vertical="center" wrapText="1"/>
    </xf>
    <xf numFmtId="178" fontId="24" fillId="0" borderId="80" xfId="0" applyNumberFormat="1" applyFont="1" applyFill="1" applyBorder="1" applyAlignment="1">
      <alignment horizontal="right" vertical="center" wrapText="1"/>
    </xf>
    <xf numFmtId="178" fontId="24" fillId="0" borderId="39" xfId="0" applyNumberFormat="1" applyFont="1" applyFill="1" applyBorder="1" applyAlignment="1">
      <alignment horizontal="right" vertical="center" wrapText="1"/>
    </xf>
    <xf numFmtId="178" fontId="24" fillId="0" borderId="81" xfId="0" applyNumberFormat="1" applyFont="1" applyFill="1" applyBorder="1" applyAlignment="1">
      <alignment horizontal="right" vertical="center" wrapText="1"/>
    </xf>
    <xf numFmtId="178" fontId="24" fillId="0" borderId="82" xfId="0" applyNumberFormat="1" applyFont="1" applyFill="1" applyBorder="1" applyAlignment="1">
      <alignment horizontal="right" vertical="center" wrapText="1"/>
    </xf>
    <xf numFmtId="178" fontId="24" fillId="0" borderId="83" xfId="0" applyNumberFormat="1" applyFont="1" applyFill="1" applyBorder="1" applyAlignment="1">
      <alignment horizontal="right" vertical="center" wrapText="1"/>
    </xf>
    <xf numFmtId="178" fontId="24" fillId="0" borderId="84" xfId="0" applyNumberFormat="1" applyFont="1" applyFill="1" applyBorder="1" applyAlignment="1">
      <alignment horizontal="right" vertical="center" wrapText="1"/>
    </xf>
    <xf numFmtId="178" fontId="24" fillId="0" borderId="85" xfId="0" applyNumberFormat="1" applyFont="1" applyFill="1" applyBorder="1" applyAlignment="1">
      <alignment horizontal="right" vertical="center" wrapText="1"/>
    </xf>
    <xf numFmtId="178" fontId="24" fillId="0" borderId="86" xfId="0" applyNumberFormat="1" applyFont="1" applyFill="1" applyBorder="1" applyAlignment="1">
      <alignment horizontal="right" vertical="center" wrapText="1"/>
    </xf>
    <xf numFmtId="178" fontId="24" fillId="0" borderId="87" xfId="0" applyNumberFormat="1" applyFont="1" applyFill="1" applyBorder="1" applyAlignment="1">
      <alignment horizontal="right" vertical="center" wrapText="1"/>
    </xf>
    <xf numFmtId="178" fontId="24" fillId="0" borderId="88" xfId="0" applyNumberFormat="1" applyFont="1" applyFill="1" applyBorder="1" applyAlignment="1">
      <alignment horizontal="right" vertical="center" wrapText="1"/>
    </xf>
    <xf numFmtId="0" fontId="24" fillId="0" borderId="77" xfId="0" applyNumberFormat="1" applyFont="1" applyFill="1" applyBorder="1" applyAlignment="1">
      <alignment horizontal="right" vertical="center" wrapText="1"/>
    </xf>
    <xf numFmtId="176" fontId="23" fillId="0" borderId="89" xfId="0" applyNumberFormat="1" applyFont="1" applyFill="1" applyBorder="1" applyAlignment="1">
      <alignment horizontal="right" vertical="center" wrapText="1"/>
    </xf>
    <xf numFmtId="176" fontId="23" fillId="0" borderId="90" xfId="0" applyNumberFormat="1" applyFont="1" applyFill="1" applyBorder="1" applyAlignment="1">
      <alignment horizontal="right" vertical="center" wrapText="1"/>
    </xf>
    <xf numFmtId="184" fontId="23" fillId="0" borderId="91" xfId="0" applyNumberFormat="1" applyFont="1" applyBorder="1" applyAlignment="1">
      <alignment vertical="center"/>
    </xf>
    <xf numFmtId="184" fontId="23" fillId="0" borderId="92" xfId="0" applyNumberFormat="1" applyFont="1" applyBorder="1" applyAlignment="1">
      <alignment vertical="center"/>
    </xf>
    <xf numFmtId="184" fontId="23" fillId="0" borderId="93" xfId="0" applyNumberFormat="1" applyFont="1" applyBorder="1" applyAlignment="1">
      <alignment vertical="center"/>
    </xf>
    <xf numFmtId="184" fontId="23" fillId="0" borderId="94" xfId="0" applyNumberFormat="1" applyFont="1" applyBorder="1" applyAlignment="1">
      <alignment vertical="center"/>
    </xf>
    <xf numFmtId="0" fontId="23" fillId="0" borderId="95" xfId="0" applyFont="1" applyBorder="1" applyAlignment="1">
      <alignment horizontal="center" vertical="center"/>
    </xf>
    <xf numFmtId="0" fontId="24" fillId="0" borderId="96" xfId="0" applyFont="1" applyFill="1" applyBorder="1" applyAlignment="1">
      <alignment vertical="center"/>
    </xf>
    <xf numFmtId="0" fontId="24" fillId="0" borderId="9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環境家計簿（案） 11-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【グラフ１】1日1人あたりCO2排出量</a:t>
            </a:r>
          </a:p>
        </c:rich>
      </c:tx>
      <c:layout>
        <c:manualLayout>
          <c:xMode val="factor"/>
          <c:yMode val="factor"/>
          <c:x val="0.01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75"/>
          <c:w val="0.7465"/>
          <c:h val="0.6925"/>
        </c:manualLayout>
      </c:layout>
      <c:barChart>
        <c:barDir val="col"/>
        <c:grouping val="stacked"/>
        <c:varyColors val="0"/>
        <c:ser>
          <c:idx val="0"/>
          <c:order val="0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'表シート'!$B$25:$M$25</c:f>
              <c:numCache>
                <c:ptCount val="12"/>
                <c:pt idx="0">
                  <c:v>1.9166666666666665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水道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'表シート'!$B$24:$M$24</c:f>
              <c:numCache>
                <c:ptCount val="12"/>
                <c:pt idx="0">
                  <c:v>0.11999999999999998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2"/>
          <c:tx>
            <c:v>LPガス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'表シート'!$B$23:$M$23</c:f>
              <c:numCache>
                <c:ptCount val="12"/>
                <c:pt idx="0">
                  <c:v>1.625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'表シート'!$B$21:$M$21</c:f>
              <c:numCache>
                <c:ptCount val="12"/>
                <c:pt idx="0">
                  <c:v>3.3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5"/>
          <c:tx>
            <c:v>灯油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'表シート'!$B$26:$M$26</c:f>
              <c:numCache>
                <c:ptCount val="12"/>
                <c:pt idx="0">
                  <c:v>2.9166666666666665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4332868"/>
        <c:axId val="63451493"/>
      </c:barChart>
      <c:catAx>
        <c:axId val="44332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1493"/>
        <c:crosses val="autoZero"/>
        <c:auto val="1"/>
        <c:lblOffset val="100"/>
        <c:noMultiLvlLbl val="0"/>
      </c:catAx>
      <c:valAx>
        <c:axId val="63451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32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2875"/>
          <c:w val="0.1405"/>
          <c:h val="0.41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ＭＳ Ｐゴシック"/>
                <a:ea typeface="ＭＳ Ｐゴシック"/>
                <a:cs typeface="ＭＳ Ｐゴシック"/>
              </a:rPr>
              <a:t>【グラフ２】1ヶ月1世帯あたり使用料金</a:t>
            </a:r>
          </a:p>
        </c:rich>
      </c:tx>
      <c:layout>
        <c:manualLayout>
          <c:xMode val="factor"/>
          <c:yMode val="factor"/>
          <c:x val="0.017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72"/>
          <c:w val="0.76325"/>
          <c:h val="0.703"/>
        </c:manualLayout>
      </c:layout>
      <c:barChart>
        <c:barDir val="col"/>
        <c:grouping val="stacked"/>
        <c:varyColors val="0"/>
        <c:ser>
          <c:idx val="0"/>
          <c:order val="0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'表シート'!$B$35:$M$35</c:f>
              <c:numCache>
                <c:ptCount val="12"/>
                <c:pt idx="0">
                  <c:v>15000</c:v>
                </c:pt>
              </c:numCache>
            </c:numRef>
          </c:val>
        </c:ser>
        <c:ser>
          <c:idx val="2"/>
          <c:order val="1"/>
          <c:tx>
            <c:v>水道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'表シート'!$B$34:$M$34</c:f>
              <c:numCache>
                <c:ptCount val="12"/>
                <c:pt idx="0">
                  <c:v>3000</c:v>
                </c:pt>
              </c:numCache>
            </c:numRef>
          </c:val>
        </c:ser>
        <c:ser>
          <c:idx val="3"/>
          <c:order val="2"/>
          <c:tx>
            <c:v>LPガス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'表シート'!$B$33:$M$33</c:f>
              <c:numCache>
                <c:ptCount val="12"/>
                <c:pt idx="0">
                  <c:v>5000</c:v>
                </c:pt>
              </c:numCache>
            </c:numRef>
          </c:val>
        </c:ser>
        <c:ser>
          <c:idx val="4"/>
          <c:order val="3"/>
          <c:tx>
            <c:v>都市ガス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'表シート'!$B$32:$M$32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'表シート'!$B$31:$M$31</c:f>
              <c:numCache>
                <c:ptCount val="12"/>
                <c:pt idx="0">
                  <c:v>10000</c:v>
                </c:pt>
              </c:numCache>
            </c:numRef>
          </c:val>
        </c:ser>
        <c:ser>
          <c:idx val="1"/>
          <c:order val="5"/>
          <c:tx>
            <c:v>灯油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'比較'!$C$44:$N$44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'表シート'!$B$36:$M$36</c:f>
              <c:numCache>
                <c:ptCount val="12"/>
                <c:pt idx="0">
                  <c:v>8000</c:v>
                </c:pt>
              </c:numCache>
            </c:numRef>
          </c:val>
        </c:ser>
        <c:overlap val="100"/>
        <c:axId val="34192526"/>
        <c:axId val="39297279"/>
      </c:barChart>
      <c:catAx>
        <c:axId val="34192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97279"/>
        <c:crosses val="autoZero"/>
        <c:auto val="1"/>
        <c:lblOffset val="100"/>
        <c:noMultiLvlLbl val="0"/>
      </c:catAx>
      <c:valAx>
        <c:axId val="392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92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785"/>
          <c:w val="0.13725"/>
          <c:h val="0.4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（参考）1日1人あたりCO2排出量
（都市ガス利用者）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8425"/>
          <c:w val="0.7535"/>
          <c:h val="0.81575"/>
        </c:manualLayout>
      </c:layout>
      <c:barChart>
        <c:barDir val="col"/>
        <c:grouping val="stacked"/>
        <c:varyColors val="0"/>
        <c:ser>
          <c:idx val="0"/>
          <c:order val="0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'比較'!$B$7:$O$7</c:f>
              <c:numCache>
                <c:ptCount val="14"/>
                <c:pt idx="0">
                  <c:v>1.4458229942100909</c:v>
                </c:pt>
                <c:pt idx="1">
                  <c:v>2.1355959337228843</c:v>
                </c:pt>
                <c:pt idx="2">
                  <c:v>2.054590570719603</c:v>
                </c:pt>
                <c:pt idx="3">
                  <c:v>2.2092371728167772</c:v>
                </c:pt>
                <c:pt idx="4">
                  <c:v>2.3565196510045623</c:v>
                </c:pt>
                <c:pt idx="5">
                  <c:v>2.2828784119106698</c:v>
                </c:pt>
                <c:pt idx="6">
                  <c:v>2.061954694628992</c:v>
                </c:pt>
                <c:pt idx="7">
                  <c:v>2.2828784119106698</c:v>
                </c:pt>
                <c:pt idx="8">
                  <c:v>2.2092371728167772</c:v>
                </c:pt>
                <c:pt idx="9">
                  <c:v>2.1355959337228843</c:v>
                </c:pt>
                <c:pt idx="10">
                  <c:v>2.28287841191067</c:v>
                </c:pt>
                <c:pt idx="11">
                  <c:v>1.914672216441207</c:v>
                </c:pt>
                <c:pt idx="12">
                  <c:v>2.1143217979846494</c:v>
                </c:pt>
                <c:pt idx="13">
                  <c:v>1.5918093871947552</c:v>
                </c:pt>
              </c:numCache>
            </c:numRef>
          </c:val>
        </c:ser>
        <c:ser>
          <c:idx val="2"/>
          <c:order val="1"/>
          <c:tx>
            <c:v>水道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'比較'!$B$6:$O$6</c:f>
              <c:numCache>
                <c:ptCount val="14"/>
                <c:pt idx="0">
                  <c:v>0.10138248847926266</c:v>
                </c:pt>
                <c:pt idx="1">
                  <c:v>0.08919280511372081</c:v>
                </c:pt>
                <c:pt idx="2">
                  <c:v>0.10138248847926266</c:v>
                </c:pt>
                <c:pt idx="3">
                  <c:v>0.107031366136465</c:v>
                </c:pt>
                <c:pt idx="4">
                  <c:v>0.09811208562509291</c:v>
                </c:pt>
                <c:pt idx="5">
                  <c:v>0.11059907834101382</c:v>
                </c:pt>
                <c:pt idx="6">
                  <c:v>0.09811208562509291</c:v>
                </c:pt>
                <c:pt idx="7">
                  <c:v>0.10138248847926266</c:v>
                </c:pt>
                <c:pt idx="8">
                  <c:v>0.107031366136465</c:v>
                </c:pt>
                <c:pt idx="9">
                  <c:v>0.09811208562509291</c:v>
                </c:pt>
                <c:pt idx="10">
                  <c:v>0.1184990125082291</c:v>
                </c:pt>
                <c:pt idx="11">
                  <c:v>0.08919280511372081</c:v>
                </c:pt>
                <c:pt idx="12">
                  <c:v>0.10166917963855676</c:v>
                </c:pt>
                <c:pt idx="13">
                  <c:v>0.12436400049881594</c:v>
                </c:pt>
              </c:numCache>
            </c:numRef>
          </c:val>
        </c:ser>
        <c:ser>
          <c:idx val="3"/>
          <c:order val="2"/>
          <c:tx>
            <c:v>ガス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'比較'!$B$5:$O$5</c:f>
              <c:numCache>
                <c:ptCount val="14"/>
                <c:pt idx="0">
                  <c:v>0.9714928732183046</c:v>
                </c:pt>
                <c:pt idx="1">
                  <c:v>0.7622873460300559</c:v>
                </c:pt>
                <c:pt idx="2">
                  <c:v>0.6564141035258815</c:v>
                </c:pt>
                <c:pt idx="3">
                  <c:v>0.5081915640200373</c:v>
                </c:pt>
                <c:pt idx="4">
                  <c:v>0.45737240761803355</c:v>
                </c:pt>
                <c:pt idx="5">
                  <c:v>0.4726181545386347</c:v>
                </c:pt>
                <c:pt idx="6">
                  <c:v>0.559010720422041</c:v>
                </c:pt>
                <c:pt idx="7">
                  <c:v>0.7089272318079519</c:v>
                </c:pt>
                <c:pt idx="8">
                  <c:v>0.940154393437069</c:v>
                </c:pt>
                <c:pt idx="9">
                  <c:v>1.0672022844420783</c:v>
                </c:pt>
                <c:pt idx="10">
                  <c:v>1.2659414853713427</c:v>
                </c:pt>
                <c:pt idx="11">
                  <c:v>1.118021440844082</c:v>
                </c:pt>
                <c:pt idx="12">
                  <c:v>0.7906361671062928</c:v>
                </c:pt>
                <c:pt idx="13">
                  <c:v>0.7705775175221156</c:v>
                </c:pt>
              </c:numCache>
            </c:numRef>
          </c:val>
        </c:ser>
        <c:ser>
          <c:idx val="5"/>
          <c:order val="3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'比較'!$B$4:$O$4</c:f>
              <c:numCache>
                <c:ptCount val="14"/>
                <c:pt idx="0">
                  <c:v>1.5725806451612903</c:v>
                </c:pt>
                <c:pt idx="1">
                  <c:v>1.3316207075962538</c:v>
                </c:pt>
                <c:pt idx="2">
                  <c:v>1.310483870967742</c:v>
                </c:pt>
                <c:pt idx="3">
                  <c:v>1.3950312174817896</c:v>
                </c:pt>
                <c:pt idx="4">
                  <c:v>1.5852627471383973</c:v>
                </c:pt>
                <c:pt idx="5">
                  <c:v>1.5725806451612903</c:v>
                </c:pt>
                <c:pt idx="6">
                  <c:v>1.268210197710718</c:v>
                </c:pt>
                <c:pt idx="7">
                  <c:v>1.376008064516129</c:v>
                </c:pt>
                <c:pt idx="8">
                  <c:v>1.5852627471383973</c:v>
                </c:pt>
                <c:pt idx="9">
                  <c:v>1.775494276795005</c:v>
                </c:pt>
                <c:pt idx="10">
                  <c:v>1.8955213133640552</c:v>
                </c:pt>
                <c:pt idx="11">
                  <c:v>1.5852627471383973</c:v>
                </c:pt>
                <c:pt idx="12">
                  <c:v>1.5211099316807888</c:v>
                </c:pt>
                <c:pt idx="13">
                  <c:v>2.284759113316507</c:v>
                </c:pt>
              </c:numCache>
            </c:numRef>
          </c:val>
        </c:ser>
        <c:ser>
          <c:idx val="1"/>
          <c:order val="4"/>
          <c:tx>
            <c:v>灯油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0.684691652076913</c:v>
                </c:pt>
              </c:numCache>
            </c:numRef>
          </c:val>
        </c:ser>
        <c:ser>
          <c:idx val="4"/>
          <c:order val="5"/>
          <c:tx>
            <c:v>石炭など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v>熱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0.0016105009920037224</c:v>
                </c:pt>
              </c:numCache>
            </c:numRef>
          </c:val>
        </c:ser>
        <c:ser>
          <c:idx val="7"/>
          <c:order val="7"/>
          <c:tx>
            <c:v>軽油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0.12007532819795223</c:v>
                </c:pt>
              </c:numCache>
            </c:numRef>
          </c:val>
        </c:ser>
        <c:ser>
          <c:idx val="8"/>
          <c:order val="8"/>
          <c:tx>
            <c:v>一般廃棄物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0.32543115233125913</c:v>
                </c:pt>
              </c:numCache>
            </c:numRef>
          </c:val>
        </c:ser>
        <c:overlap val="100"/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3001"/>
        <c:crosses val="autoZero"/>
        <c:auto val="1"/>
        <c:lblOffset val="100"/>
        <c:noMultiLvlLbl val="0"/>
      </c:catAx>
      <c:valAx>
        <c:axId val="28963001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2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ＭＳ Ｐゴシック"/>
                <a:ea typeface="ＭＳ Ｐゴシック"/>
                <a:cs typeface="ＭＳ Ｐゴシック"/>
              </a:rPr>
              <a:t>（参考）1日1人あたりCO2排出量
（LPガス利用者）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7575"/>
          <c:w val="0.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v>ガソリン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'比較'!$B$21:$O$21</c:f>
              <c:numCache>
                <c:ptCount val="14"/>
                <c:pt idx="0">
                  <c:v>1.4458229942100909</c:v>
                </c:pt>
                <c:pt idx="1">
                  <c:v>2.1355959337228843</c:v>
                </c:pt>
                <c:pt idx="2">
                  <c:v>2.054590570719603</c:v>
                </c:pt>
                <c:pt idx="3">
                  <c:v>2.2092371728167772</c:v>
                </c:pt>
                <c:pt idx="4">
                  <c:v>2.3565196510045623</c:v>
                </c:pt>
                <c:pt idx="5">
                  <c:v>2.2828784119106698</c:v>
                </c:pt>
                <c:pt idx="6">
                  <c:v>2.061954694628992</c:v>
                </c:pt>
                <c:pt idx="7">
                  <c:v>2.2828784119106698</c:v>
                </c:pt>
                <c:pt idx="8">
                  <c:v>2.2092371728167772</c:v>
                </c:pt>
                <c:pt idx="9">
                  <c:v>2.1355959337228843</c:v>
                </c:pt>
                <c:pt idx="10">
                  <c:v>2.28287841191067</c:v>
                </c:pt>
                <c:pt idx="11">
                  <c:v>1.914672216441207</c:v>
                </c:pt>
                <c:pt idx="12">
                  <c:v>2.1143217979846494</c:v>
                </c:pt>
                <c:pt idx="13">
                  <c:v>1.5918093871947552</c:v>
                </c:pt>
              </c:numCache>
            </c:numRef>
          </c:val>
        </c:ser>
        <c:ser>
          <c:idx val="2"/>
          <c:order val="1"/>
          <c:tx>
            <c:v>水道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'比較'!$B$20:$O$20</c:f>
              <c:numCache>
                <c:ptCount val="14"/>
                <c:pt idx="0">
                  <c:v>0.10138248847926266</c:v>
                </c:pt>
                <c:pt idx="1">
                  <c:v>0.08919280511372081</c:v>
                </c:pt>
                <c:pt idx="2">
                  <c:v>0.10138248847926266</c:v>
                </c:pt>
                <c:pt idx="3">
                  <c:v>0.107031366136465</c:v>
                </c:pt>
                <c:pt idx="4">
                  <c:v>0.09811208562509291</c:v>
                </c:pt>
                <c:pt idx="5">
                  <c:v>0.11059907834101382</c:v>
                </c:pt>
                <c:pt idx="6">
                  <c:v>0.09811208562509291</c:v>
                </c:pt>
                <c:pt idx="7">
                  <c:v>0.10138248847926266</c:v>
                </c:pt>
                <c:pt idx="8">
                  <c:v>0.107031366136465</c:v>
                </c:pt>
                <c:pt idx="9">
                  <c:v>0.09811208562509291</c:v>
                </c:pt>
                <c:pt idx="10">
                  <c:v>0.1184990125082291</c:v>
                </c:pt>
                <c:pt idx="11">
                  <c:v>0.08919280511372081</c:v>
                </c:pt>
                <c:pt idx="12">
                  <c:v>0.10166917963855676</c:v>
                </c:pt>
                <c:pt idx="13">
                  <c:v>0.12436400049881594</c:v>
                </c:pt>
              </c:numCache>
            </c:numRef>
          </c:val>
        </c:ser>
        <c:ser>
          <c:idx val="3"/>
          <c:order val="2"/>
          <c:tx>
            <c:v>ガス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'比較'!$B$19:$O$19</c:f>
              <c:numCache>
                <c:ptCount val="14"/>
                <c:pt idx="0">
                  <c:v>1.3312852022529442</c:v>
                </c:pt>
                <c:pt idx="1">
                  <c:v>1.1272979535206384</c:v>
                </c:pt>
                <c:pt idx="2">
                  <c:v>1.0816692268305172</c:v>
                </c:pt>
                <c:pt idx="3">
                  <c:v>0.8857341063376443</c:v>
                </c:pt>
                <c:pt idx="4">
                  <c:v>0.805212823943313</c:v>
                </c:pt>
                <c:pt idx="5">
                  <c:v>0.8320532514080902</c:v>
                </c:pt>
                <c:pt idx="6">
                  <c:v>0.9662553887319756</c:v>
                </c:pt>
                <c:pt idx="7">
                  <c:v>1.0816692268305172</c:v>
                </c:pt>
                <c:pt idx="8">
                  <c:v>1.1272979535206384</c:v>
                </c:pt>
                <c:pt idx="9">
                  <c:v>1.2078192359149693</c:v>
                </c:pt>
                <c:pt idx="10">
                  <c:v>1.4263770024138687</c:v>
                </c:pt>
                <c:pt idx="11">
                  <c:v>1.2883405183093009</c:v>
                </c:pt>
                <c:pt idx="12">
                  <c:v>1.0967509908345348</c:v>
                </c:pt>
                <c:pt idx="13">
                  <c:v>0.7705775175221156</c:v>
                </c:pt>
              </c:numCache>
            </c:numRef>
          </c:val>
        </c:ser>
        <c:ser>
          <c:idx val="5"/>
          <c:order val="3"/>
          <c:tx>
            <c:v>電気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'比較'!$B$3:$O$3</c:f>
              <c:strCache>
                <c:ptCount val="14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  <c:pt idx="12">
                  <c:v>EF年平均</c:v>
                </c:pt>
                <c:pt idx="13">
                  <c:v>GIO年平均</c:v>
                </c:pt>
              </c:strCache>
            </c:strRef>
          </c:cat>
          <c:val>
            <c:numRef>
              <c:f>'比較'!$B$18:$O$18</c:f>
              <c:numCache>
                <c:ptCount val="14"/>
                <c:pt idx="0">
                  <c:v>1.5725806451612903</c:v>
                </c:pt>
                <c:pt idx="1">
                  <c:v>1.3316207075962538</c:v>
                </c:pt>
                <c:pt idx="2">
                  <c:v>1.310483870967742</c:v>
                </c:pt>
                <c:pt idx="3">
                  <c:v>1.3950312174817896</c:v>
                </c:pt>
                <c:pt idx="4">
                  <c:v>1.5852627471383973</c:v>
                </c:pt>
                <c:pt idx="5">
                  <c:v>1.5725806451612903</c:v>
                </c:pt>
                <c:pt idx="6">
                  <c:v>1.268210197710718</c:v>
                </c:pt>
                <c:pt idx="7">
                  <c:v>1.376008064516129</c:v>
                </c:pt>
                <c:pt idx="8">
                  <c:v>1.5852627471383973</c:v>
                </c:pt>
                <c:pt idx="9">
                  <c:v>1.775494276795005</c:v>
                </c:pt>
                <c:pt idx="10">
                  <c:v>1.8955213133640552</c:v>
                </c:pt>
                <c:pt idx="11">
                  <c:v>1.5852627471383973</c:v>
                </c:pt>
                <c:pt idx="12">
                  <c:v>1.5211099316807888</c:v>
                </c:pt>
                <c:pt idx="13">
                  <c:v>2.284759113316507</c:v>
                </c:pt>
              </c:numCache>
            </c:numRef>
          </c:val>
        </c:ser>
        <c:ser>
          <c:idx val="1"/>
          <c:order val="4"/>
          <c:tx>
            <c:v>灯油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'比較'!$B$22:$O$22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0.684691652076913</c:v>
                </c:pt>
              </c:numCache>
            </c:numRef>
          </c:val>
        </c:ser>
        <c:ser>
          <c:idx val="4"/>
          <c:order val="5"/>
          <c:tx>
            <c:v>石炭など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'比較'!$B$23:$O$23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v>熱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'比較'!$B$24:$O$24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0.0016105009920037224</c:v>
                </c:pt>
              </c:numCache>
            </c:numRef>
          </c:val>
        </c:ser>
        <c:ser>
          <c:idx val="7"/>
          <c:order val="7"/>
          <c:tx>
            <c:v>軽油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'比較'!$B$25:$O$25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0.12007532819795223</c:v>
                </c:pt>
              </c:numCache>
            </c:numRef>
          </c:val>
        </c:ser>
        <c:ser>
          <c:idx val="8"/>
          <c:order val="8"/>
          <c:tx>
            <c:v>一般廃棄物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'比較'!$B$26:$O$26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0.32543115233125913</c:v>
                </c:pt>
              </c:numCache>
            </c:numRef>
          </c:val>
        </c:ser>
        <c:overlap val="100"/>
        <c:axId val="59340418"/>
        <c:axId val="64301715"/>
      </c:bar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4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8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12</xdr:col>
      <xdr:colOff>581025</xdr:colOff>
      <xdr:row>8</xdr:row>
      <xdr:rowOff>19050</xdr:rowOff>
    </xdr:to>
    <xdr:sp>
      <xdr:nvSpPr>
        <xdr:cNvPr id="1" name="Text Box 61"/>
        <xdr:cNvSpPr txBox="1">
          <a:spLocks noChangeArrowheads="1"/>
        </xdr:cNvSpPr>
      </xdr:nvSpPr>
      <xdr:spPr>
        <a:xfrm>
          <a:off x="3171825" y="428625"/>
          <a:ext cx="6010275" cy="8667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★利用方法★
１．名前と世帯人数を入力して下さい。
２．【表1】の赤枠内のリストから、お住まいの都道府県名を選んで下さい。
３．【表2】の黄枠内に領収書に記載された使用量を入力すると、【表3】に1日1人あたりのCO2排出量が計算されます。
４．【表4】の青枠内に使用料金を入力すると、1ヶ月1世帯あたりの使用料金合計が計算されます。
５．【表3】、【表4】のグラフが【グラフシート】に表示されます。全国平均との比較もできます。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7</xdr:col>
      <xdr:colOff>200025</xdr:colOff>
      <xdr:row>15</xdr:row>
      <xdr:rowOff>104775</xdr:rowOff>
    </xdr:to>
    <xdr:graphicFrame>
      <xdr:nvGraphicFramePr>
        <xdr:cNvPr id="1" name="Chart 2"/>
        <xdr:cNvGraphicFramePr/>
      </xdr:nvGraphicFramePr>
      <xdr:xfrm>
        <a:off x="104775" y="285750"/>
        <a:ext cx="4895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16</xdr:row>
      <xdr:rowOff>28575</xdr:rowOff>
    </xdr:from>
    <xdr:to>
      <xdr:col>7</xdr:col>
      <xdr:colOff>190500</xdr:colOff>
      <xdr:row>30</xdr:row>
      <xdr:rowOff>142875</xdr:rowOff>
    </xdr:to>
    <xdr:graphicFrame>
      <xdr:nvGraphicFramePr>
        <xdr:cNvPr id="2" name="Chart 3"/>
        <xdr:cNvGraphicFramePr/>
      </xdr:nvGraphicFramePr>
      <xdr:xfrm>
        <a:off x="114300" y="2819400"/>
        <a:ext cx="4876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</xdr:row>
      <xdr:rowOff>47625</xdr:rowOff>
    </xdr:from>
    <xdr:to>
      <xdr:col>13</xdr:col>
      <xdr:colOff>304800</xdr:colOff>
      <xdr:row>13</xdr:row>
      <xdr:rowOff>57150</xdr:rowOff>
    </xdr:to>
    <xdr:graphicFrame>
      <xdr:nvGraphicFramePr>
        <xdr:cNvPr id="3" name="Chart 5"/>
        <xdr:cNvGraphicFramePr/>
      </xdr:nvGraphicFramePr>
      <xdr:xfrm>
        <a:off x="5076825" y="266700"/>
        <a:ext cx="4143375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13</xdr:row>
      <xdr:rowOff>104775</xdr:rowOff>
    </xdr:from>
    <xdr:to>
      <xdr:col>13</xdr:col>
      <xdr:colOff>304800</xdr:colOff>
      <xdr:row>25</xdr:row>
      <xdr:rowOff>28575</xdr:rowOff>
    </xdr:to>
    <xdr:graphicFrame>
      <xdr:nvGraphicFramePr>
        <xdr:cNvPr id="4" name="Chart 6"/>
        <xdr:cNvGraphicFramePr/>
      </xdr:nvGraphicFramePr>
      <xdr:xfrm>
        <a:off x="5095875" y="2381250"/>
        <a:ext cx="412432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276225</xdr:colOff>
      <xdr:row>25</xdr:row>
      <xdr:rowOff>95250</xdr:rowOff>
    </xdr:from>
    <xdr:to>
      <xdr:col>13</xdr:col>
      <xdr:colOff>295275</xdr:colOff>
      <xdr:row>30</xdr:row>
      <xdr:rowOff>133350</xdr:rowOff>
    </xdr:to>
    <xdr:sp>
      <xdr:nvSpPr>
        <xdr:cNvPr id="5" name="Text Box 61"/>
        <xdr:cNvSpPr txBox="1">
          <a:spLocks noChangeArrowheads="1"/>
        </xdr:cNvSpPr>
      </xdr:nvSpPr>
      <xdr:spPr>
        <a:xfrm>
          <a:off x="5076825" y="4429125"/>
          <a:ext cx="4133850" cy="895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※注：（参考）について
・各月別の数値は、環境省主催HP「我が家の環境大臣ｴｺﾌｧﾐﾘｰ」の
　環境家計簿（えこ帳）を利用するｴｺﾌｧﾐﾘｰ(EFと省略）の2006年度の平均値です。
　CO2排出係数は全国一律値を使用しています。1世帯人数は約3人（2008.1現在）です。
・GIO年平均値は、温室効果ｶﾞｽｲﾝﾍﾞﾝﾄﾘｵﾌｨｽ（GIO)発表の2005年度の数値です。
　ｶﾞｽは都市ｶﾞｽとLPｶﾞｽを合計しています。1世帯人数は約2.5人です。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N4" sqref="N4"/>
    </sheetView>
  </sheetViews>
  <sheetFormatPr defaultColWidth="9.00390625" defaultRowHeight="13.5"/>
  <cols>
    <col min="1" max="1" width="22.00390625" style="8" customWidth="1"/>
    <col min="2" max="2" width="10.00390625" style="8" customWidth="1"/>
    <col min="3" max="3" width="8.625" style="8" customWidth="1"/>
    <col min="4" max="5" width="8.875" style="8" customWidth="1"/>
    <col min="6" max="6" width="8.375" style="8" customWidth="1"/>
    <col min="7" max="7" width="8.00390625" style="8" customWidth="1"/>
    <col min="8" max="8" width="7.875" style="8" customWidth="1"/>
    <col min="9" max="9" width="7.625" style="8" customWidth="1"/>
    <col min="10" max="10" width="7.75390625" style="8" customWidth="1"/>
    <col min="11" max="11" width="7.375" style="8" customWidth="1"/>
    <col min="12" max="12" width="7.50390625" style="8" customWidth="1"/>
    <col min="13" max="13" width="7.75390625" style="8" customWidth="1"/>
    <col min="14" max="16384" width="9.00390625" style="8" customWidth="1"/>
  </cols>
  <sheetData>
    <row r="1" ht="18.75" customHeight="1" thickBot="1">
      <c r="A1" s="81" t="s">
        <v>153</v>
      </c>
    </row>
    <row r="2" spans="1:10" ht="13.5" customHeight="1" thickBot="1" thickTop="1">
      <c r="A2" s="49" t="s">
        <v>149</v>
      </c>
      <c r="B2" s="66" t="s">
        <v>15</v>
      </c>
      <c r="C2" s="64" t="s">
        <v>60</v>
      </c>
      <c r="D2" s="9"/>
      <c r="E2" s="63" t="s">
        <v>94</v>
      </c>
      <c r="F2" s="10" t="s">
        <v>84</v>
      </c>
      <c r="G2" s="11"/>
      <c r="H2" s="63" t="s">
        <v>83</v>
      </c>
      <c r="I2" s="10">
        <v>2</v>
      </c>
      <c r="J2" s="16" t="s">
        <v>67</v>
      </c>
    </row>
    <row r="3" spans="1:8" ht="11.25">
      <c r="A3" s="13" t="s">
        <v>55</v>
      </c>
      <c r="B3" s="50">
        <f>HLOOKUP($B$2,'係数'!$B$1:$AV$8,2,0)</f>
        <v>0.66</v>
      </c>
      <c r="C3" s="15">
        <v>0.44851063829787247</v>
      </c>
      <c r="D3" s="9"/>
      <c r="H3" s="12"/>
    </row>
    <row r="4" spans="1:3" ht="11.25">
      <c r="A4" s="17" t="s">
        <v>56</v>
      </c>
      <c r="B4" s="14">
        <f>HLOOKUP($B$2,'係数'!$B$1:$AV$8,3,0)</f>
        <v>2.36</v>
      </c>
      <c r="C4" s="18">
        <v>2.2244680851063823</v>
      </c>
    </row>
    <row r="5" spans="1:3" ht="11.25">
      <c r="A5" s="17" t="s">
        <v>57</v>
      </c>
      <c r="B5" s="14">
        <f>HLOOKUP($B$2,'係数'!$B$1:$AV$8,4,0)</f>
        <v>6.5</v>
      </c>
      <c r="C5" s="18">
        <v>6.495744680851064</v>
      </c>
    </row>
    <row r="6" spans="1:3" ht="11.25">
      <c r="A6" s="17" t="s">
        <v>77</v>
      </c>
      <c r="B6" s="14">
        <f>HLOOKUP($B$2,'係数'!$B$1:$AV$8,5,0)</f>
        <v>0.36</v>
      </c>
      <c r="C6" s="18">
        <v>0.36425531914893605</v>
      </c>
    </row>
    <row r="7" spans="1:3" ht="11.25">
      <c r="A7" s="17" t="s">
        <v>79</v>
      </c>
      <c r="B7" s="79">
        <f>HLOOKUP($B$2,'係数'!$B$1:$AV$8,7,0)</f>
        <v>2.3</v>
      </c>
      <c r="C7" s="18">
        <v>2.299999999999998</v>
      </c>
    </row>
    <row r="8" spans="1:3" ht="12" thickBot="1">
      <c r="A8" s="19" t="s">
        <v>78</v>
      </c>
      <c r="B8" s="80">
        <f>HLOOKUP($B$2,'係数'!$B$1:$AV$8,6,0)</f>
        <v>2.5</v>
      </c>
      <c r="C8" s="20">
        <v>2.5</v>
      </c>
    </row>
    <row r="9" ht="3.75" customHeight="1" thickBot="1">
      <c r="A9" s="21"/>
    </row>
    <row r="10" spans="1:13" ht="14.25" thickBot="1">
      <c r="A10" s="46" t="s">
        <v>150</v>
      </c>
      <c r="B10" s="22" t="s">
        <v>144</v>
      </c>
      <c r="C10" s="23"/>
      <c r="D10" s="23"/>
      <c r="E10" s="22"/>
      <c r="F10" s="23"/>
      <c r="G10" s="23"/>
      <c r="H10" s="22"/>
      <c r="I10" s="23"/>
      <c r="J10" s="23"/>
      <c r="K10" s="22"/>
      <c r="L10" s="23"/>
      <c r="M10" s="24"/>
    </row>
    <row r="11" spans="1:13" ht="12" thickBot="1">
      <c r="A11" s="25" t="s">
        <v>64</v>
      </c>
      <c r="B11" s="26" t="s">
        <v>68</v>
      </c>
      <c r="C11" s="27" t="s">
        <v>69</v>
      </c>
      <c r="D11" s="28" t="s">
        <v>70</v>
      </c>
      <c r="E11" s="26" t="s">
        <v>71</v>
      </c>
      <c r="F11" s="27" t="s">
        <v>72</v>
      </c>
      <c r="G11" s="28" t="s">
        <v>73</v>
      </c>
      <c r="H11" s="26" t="s">
        <v>74</v>
      </c>
      <c r="I11" s="27" t="s">
        <v>75</v>
      </c>
      <c r="J11" s="51" t="s">
        <v>76</v>
      </c>
      <c r="K11" s="26" t="s">
        <v>65</v>
      </c>
      <c r="L11" s="27" t="s">
        <v>58</v>
      </c>
      <c r="M11" s="114" t="s">
        <v>59</v>
      </c>
    </row>
    <row r="12" spans="1:13" ht="12" thickTop="1">
      <c r="A12" s="115" t="s">
        <v>85</v>
      </c>
      <c r="B12" s="86">
        <v>300</v>
      </c>
      <c r="C12" s="87"/>
      <c r="D12" s="88"/>
      <c r="E12" s="89"/>
      <c r="F12" s="87"/>
      <c r="G12" s="90"/>
      <c r="H12" s="91"/>
      <c r="I12" s="87"/>
      <c r="J12" s="92"/>
      <c r="K12" s="86"/>
      <c r="L12" s="87"/>
      <c r="M12" s="92"/>
    </row>
    <row r="13" spans="1:13" ht="11.25">
      <c r="A13" s="116" t="s">
        <v>86</v>
      </c>
      <c r="B13" s="93">
        <v>0</v>
      </c>
      <c r="C13" s="94"/>
      <c r="D13" s="95"/>
      <c r="E13" s="96"/>
      <c r="F13" s="94"/>
      <c r="G13" s="97"/>
      <c r="H13" s="98"/>
      <c r="I13" s="94"/>
      <c r="J13" s="99"/>
      <c r="K13" s="93"/>
      <c r="L13" s="94"/>
      <c r="M13" s="99"/>
    </row>
    <row r="14" spans="1:13" ht="11.25">
      <c r="A14" s="116" t="s">
        <v>87</v>
      </c>
      <c r="B14" s="93">
        <v>15</v>
      </c>
      <c r="C14" s="94"/>
      <c r="D14" s="95"/>
      <c r="E14" s="96"/>
      <c r="F14" s="94"/>
      <c r="G14" s="97"/>
      <c r="H14" s="98"/>
      <c r="I14" s="94"/>
      <c r="J14" s="99"/>
      <c r="K14" s="93"/>
      <c r="L14" s="94"/>
      <c r="M14" s="99"/>
    </row>
    <row r="15" spans="1:13" ht="11.25">
      <c r="A15" s="116" t="s">
        <v>88</v>
      </c>
      <c r="B15" s="107">
        <v>20</v>
      </c>
      <c r="C15" s="94"/>
      <c r="D15" s="95"/>
      <c r="E15" s="96"/>
      <c r="F15" s="94"/>
      <c r="G15" s="97"/>
      <c r="H15" s="98"/>
      <c r="I15" s="94"/>
      <c r="J15" s="99"/>
      <c r="K15" s="93"/>
      <c r="L15" s="94"/>
      <c r="M15" s="99"/>
    </row>
    <row r="16" spans="1:13" s="12" customFormat="1" ht="11.25">
      <c r="A16" s="116" t="s">
        <v>90</v>
      </c>
      <c r="B16" s="93">
        <v>50</v>
      </c>
      <c r="C16" s="94"/>
      <c r="D16" s="95"/>
      <c r="E16" s="96"/>
      <c r="F16" s="94"/>
      <c r="G16" s="97"/>
      <c r="H16" s="98"/>
      <c r="I16" s="94"/>
      <c r="J16" s="99"/>
      <c r="K16" s="93"/>
      <c r="L16" s="94"/>
      <c r="M16" s="99"/>
    </row>
    <row r="17" spans="1:13" ht="12" thickBot="1">
      <c r="A17" s="73" t="s">
        <v>89</v>
      </c>
      <c r="B17" s="100">
        <v>70</v>
      </c>
      <c r="C17" s="101"/>
      <c r="D17" s="102"/>
      <c r="E17" s="103"/>
      <c r="F17" s="101"/>
      <c r="G17" s="104"/>
      <c r="H17" s="105"/>
      <c r="I17" s="101"/>
      <c r="J17" s="106"/>
      <c r="K17" s="100"/>
      <c r="L17" s="101"/>
      <c r="M17" s="106"/>
    </row>
    <row r="18" spans="1:5" ht="3.75" customHeight="1" thickBot="1">
      <c r="A18" s="30"/>
      <c r="B18" s="31"/>
      <c r="C18" s="31"/>
      <c r="D18" s="31"/>
      <c r="E18" s="32"/>
    </row>
    <row r="19" spans="1:13" ht="14.25" thickBot="1">
      <c r="A19" s="46" t="s">
        <v>151</v>
      </c>
      <c r="B19" s="22" t="s">
        <v>144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</row>
    <row r="20" spans="1:13" ht="12" thickBot="1">
      <c r="A20" s="33" t="s">
        <v>66</v>
      </c>
      <c r="B20" s="26" t="s">
        <v>68</v>
      </c>
      <c r="C20" s="27" t="s">
        <v>69</v>
      </c>
      <c r="D20" s="28" t="s">
        <v>70</v>
      </c>
      <c r="E20" s="26" t="s">
        <v>71</v>
      </c>
      <c r="F20" s="27" t="s">
        <v>72</v>
      </c>
      <c r="G20" s="28" t="s">
        <v>73</v>
      </c>
      <c r="H20" s="26" t="s">
        <v>74</v>
      </c>
      <c r="I20" s="27" t="s">
        <v>75</v>
      </c>
      <c r="J20" s="34" t="s">
        <v>76</v>
      </c>
      <c r="K20" s="26" t="s">
        <v>65</v>
      </c>
      <c r="L20" s="27" t="s">
        <v>58</v>
      </c>
      <c r="M20" s="51" t="s">
        <v>59</v>
      </c>
    </row>
    <row r="21" spans="1:13" ht="11.25">
      <c r="A21" s="13" t="s">
        <v>55</v>
      </c>
      <c r="B21" s="35">
        <f>B12*$B3/I2/30</f>
        <v>3.3</v>
      </c>
      <c r="C21" s="36">
        <f>C12*$B3/I2/31</f>
        <v>0</v>
      </c>
      <c r="D21" s="37">
        <f>D12*$B3/I2/30</f>
        <v>0</v>
      </c>
      <c r="E21" s="35">
        <f>E12*$B3/I2/31</f>
        <v>0</v>
      </c>
      <c r="F21" s="36">
        <f>F12*$B3/I2/31</f>
        <v>0</v>
      </c>
      <c r="G21" s="37">
        <f>G12*$B3/I2/30</f>
        <v>0</v>
      </c>
      <c r="H21" s="35">
        <f>H12*$B3/I2/31</f>
        <v>0</v>
      </c>
      <c r="I21" s="36">
        <f>I12*$B3/I2/30</f>
        <v>0</v>
      </c>
      <c r="J21" s="38">
        <f>J12*$B3/I2/31</f>
        <v>0</v>
      </c>
      <c r="K21" s="35">
        <f>K12*$B3/I2/31</f>
        <v>0</v>
      </c>
      <c r="L21" s="36">
        <f>L12*$B3/I2/28</f>
        <v>0</v>
      </c>
      <c r="M21" s="37">
        <f>M12*$B3/I2/31</f>
        <v>0</v>
      </c>
    </row>
    <row r="22" spans="1:13" ht="11.25">
      <c r="A22" s="17" t="s">
        <v>56</v>
      </c>
      <c r="B22" s="39">
        <f>B13*$B4/I2/30</f>
        <v>0</v>
      </c>
      <c r="C22" s="40">
        <f>C13*$B4/I2/31</f>
        <v>0</v>
      </c>
      <c r="D22" s="41">
        <f>D13*$B4/I2/30</f>
        <v>0</v>
      </c>
      <c r="E22" s="39">
        <f>E13*$B4/I2/31</f>
        <v>0</v>
      </c>
      <c r="F22" s="40">
        <f>F13*$B4/I2/31</f>
        <v>0</v>
      </c>
      <c r="G22" s="41">
        <f>G13*$B4/I2/30</f>
        <v>0</v>
      </c>
      <c r="H22" s="39">
        <f>H13*$B4/I2/31</f>
        <v>0</v>
      </c>
      <c r="I22" s="40">
        <f>I13*$B4/I2/30</f>
        <v>0</v>
      </c>
      <c r="J22" s="41">
        <f>J13*$B4/I2/31</f>
        <v>0</v>
      </c>
      <c r="K22" s="39">
        <f>K13*$B4/I2/31</f>
        <v>0</v>
      </c>
      <c r="L22" s="40">
        <f>L13*$B4/I2/28</f>
        <v>0</v>
      </c>
      <c r="M22" s="41">
        <f>M13*$B4/I2/31</f>
        <v>0</v>
      </c>
    </row>
    <row r="23" spans="1:13" ht="11.25">
      <c r="A23" s="17" t="s">
        <v>57</v>
      </c>
      <c r="B23" s="39">
        <f>B14*$B5/I2/30</f>
        <v>1.625</v>
      </c>
      <c r="C23" s="40">
        <f>C14*$B5/I2/31</f>
        <v>0</v>
      </c>
      <c r="D23" s="41">
        <f>D14*$B5/I2/30</f>
        <v>0</v>
      </c>
      <c r="E23" s="39">
        <f>E14*$B5/I2/31</f>
        <v>0</v>
      </c>
      <c r="F23" s="40">
        <f>F14*$B5/I2/31</f>
        <v>0</v>
      </c>
      <c r="G23" s="41">
        <f>G14*$B5/I2/30</f>
        <v>0</v>
      </c>
      <c r="H23" s="39">
        <f>H14*$B5/I2/31</f>
        <v>0</v>
      </c>
      <c r="I23" s="40">
        <f>I14*$B5/I2/30</f>
        <v>0</v>
      </c>
      <c r="J23" s="41">
        <f>J14*$B5/I2/31</f>
        <v>0</v>
      </c>
      <c r="K23" s="39">
        <f>K14*$B5/I2/31</f>
        <v>0</v>
      </c>
      <c r="L23" s="40">
        <f>L14*$B5/I2/28</f>
        <v>0</v>
      </c>
      <c r="M23" s="41">
        <f>M14*$B5/I2/31</f>
        <v>0</v>
      </c>
    </row>
    <row r="24" spans="1:13" ht="11.25">
      <c r="A24" s="17" t="s">
        <v>80</v>
      </c>
      <c r="B24" s="39">
        <f>B15*$B6/I2/30</f>
        <v>0.11999999999999998</v>
      </c>
      <c r="C24" s="40">
        <f>C15*$B6/I2/31</f>
        <v>0</v>
      </c>
      <c r="D24" s="41">
        <f>D15*$B6/I2/30</f>
        <v>0</v>
      </c>
      <c r="E24" s="39">
        <f>E15*$B6/I2/31</f>
        <v>0</v>
      </c>
      <c r="F24" s="40">
        <f>F15*$B6/I2/31</f>
        <v>0</v>
      </c>
      <c r="G24" s="41">
        <f>G15*$B6/I2/30</f>
        <v>0</v>
      </c>
      <c r="H24" s="39">
        <f>H15*$B6/I2/31</f>
        <v>0</v>
      </c>
      <c r="I24" s="40">
        <f>I15*$B6/I2/30</f>
        <v>0</v>
      </c>
      <c r="J24" s="41">
        <f>J15*$B6/I2/31</f>
        <v>0</v>
      </c>
      <c r="K24" s="39">
        <f>K15*$B6/I2/31</f>
        <v>0</v>
      </c>
      <c r="L24" s="40">
        <f>L15*$B6/I2/28</f>
        <v>0</v>
      </c>
      <c r="M24" s="41">
        <f>M15*$B6/I2/31</f>
        <v>0</v>
      </c>
    </row>
    <row r="25" spans="1:13" ht="11.25">
      <c r="A25" s="17" t="s">
        <v>82</v>
      </c>
      <c r="B25" s="39">
        <f>B16*$B7/I2/30</f>
        <v>1.9166666666666665</v>
      </c>
      <c r="C25" s="40">
        <f>C16*$B7/I2/31</f>
        <v>0</v>
      </c>
      <c r="D25" s="41">
        <f>D16*$B7/I2/30</f>
        <v>0</v>
      </c>
      <c r="E25" s="39">
        <f>E16*$B7/I2/31</f>
        <v>0</v>
      </c>
      <c r="F25" s="40">
        <f>F16*$B7/I2/31</f>
        <v>0</v>
      </c>
      <c r="G25" s="41">
        <f>G16*$B7/I2/30</f>
        <v>0</v>
      </c>
      <c r="H25" s="39">
        <f>H16*$B7/I2/31</f>
        <v>0</v>
      </c>
      <c r="I25" s="40">
        <f>I16*$B7/I2/30</f>
        <v>0</v>
      </c>
      <c r="J25" s="41">
        <f>J16*$B7/I2/31</f>
        <v>0</v>
      </c>
      <c r="K25" s="39">
        <f>K16*$B7/I2/31</f>
        <v>0</v>
      </c>
      <c r="L25" s="40">
        <f>L16*$B7/I2/28</f>
        <v>0</v>
      </c>
      <c r="M25" s="41">
        <f>M16*$B7/I2/31</f>
        <v>0</v>
      </c>
    </row>
    <row r="26" spans="1:13" ht="12" thickBot="1">
      <c r="A26" s="74" t="s">
        <v>81</v>
      </c>
      <c r="B26" s="75">
        <f>B17*$B8/I2/30</f>
        <v>2.9166666666666665</v>
      </c>
      <c r="C26" s="76">
        <f>C17*$B8/I2/31</f>
        <v>0</v>
      </c>
      <c r="D26" s="38">
        <f>D17*$B8/I2/30</f>
        <v>0</v>
      </c>
      <c r="E26" s="75">
        <f>E17*$B8/I2/31</f>
        <v>0</v>
      </c>
      <c r="F26" s="76">
        <f>F17*$B8/I2/31</f>
        <v>0</v>
      </c>
      <c r="G26" s="38">
        <f>G17*$B8/I2/30</f>
        <v>0</v>
      </c>
      <c r="H26" s="75">
        <f>H17*$B8/I2/31</f>
        <v>0</v>
      </c>
      <c r="I26" s="76">
        <f>I17*$B8/I2/30</f>
        <v>0</v>
      </c>
      <c r="J26" s="38">
        <f>J17*$B8/I2/31</f>
        <v>0</v>
      </c>
      <c r="K26" s="75">
        <f>K17*$B8/I2/31</f>
        <v>0</v>
      </c>
      <c r="L26" s="76">
        <f>L17*$B8/I2/28</f>
        <v>0</v>
      </c>
      <c r="M26" s="68">
        <f>M17*$B8/I2/31</f>
        <v>0</v>
      </c>
    </row>
    <row r="27" spans="1:13" ht="12" thickBot="1">
      <c r="A27" s="42" t="s">
        <v>140</v>
      </c>
      <c r="B27" s="43">
        <f>SUM(B21:B26)</f>
        <v>9.878333333333332</v>
      </c>
      <c r="C27" s="108">
        <f aca="true" t="shared" si="0" ref="C27:M27">SUM(C21:C26)</f>
        <v>0</v>
      </c>
      <c r="D27" s="109">
        <f t="shared" si="0"/>
        <v>0</v>
      </c>
      <c r="E27" s="43">
        <f t="shared" si="0"/>
        <v>0</v>
      </c>
      <c r="F27" s="108">
        <f t="shared" si="0"/>
        <v>0</v>
      </c>
      <c r="G27" s="109">
        <f t="shared" si="0"/>
        <v>0</v>
      </c>
      <c r="H27" s="43">
        <f t="shared" si="0"/>
        <v>0</v>
      </c>
      <c r="I27" s="108">
        <f t="shared" si="0"/>
        <v>0</v>
      </c>
      <c r="J27" s="109">
        <f t="shared" si="0"/>
        <v>0</v>
      </c>
      <c r="K27" s="43">
        <f t="shared" si="0"/>
        <v>0</v>
      </c>
      <c r="L27" s="108">
        <f t="shared" si="0"/>
        <v>0</v>
      </c>
      <c r="M27" s="109">
        <f t="shared" si="0"/>
        <v>0</v>
      </c>
    </row>
    <row r="28" ht="6.75" customHeight="1" thickBot="1"/>
    <row r="29" spans="1:13" ht="14.25" thickBot="1">
      <c r="A29" s="46" t="s">
        <v>152</v>
      </c>
      <c r="B29" s="22" t="s">
        <v>147</v>
      </c>
      <c r="C29" s="23"/>
      <c r="D29" s="23"/>
      <c r="E29" s="22"/>
      <c r="F29" s="23"/>
      <c r="G29" s="23"/>
      <c r="H29" s="22"/>
      <c r="I29" s="23"/>
      <c r="J29" s="23"/>
      <c r="K29" s="22"/>
      <c r="L29" s="23"/>
      <c r="M29" s="24"/>
    </row>
    <row r="30" spans="1:13" ht="12" thickBot="1">
      <c r="A30" s="25" t="s">
        <v>145</v>
      </c>
      <c r="B30" s="26" t="s">
        <v>68</v>
      </c>
      <c r="C30" s="27" t="s">
        <v>69</v>
      </c>
      <c r="D30" s="28" t="s">
        <v>70</v>
      </c>
      <c r="E30" s="26" t="s">
        <v>71</v>
      </c>
      <c r="F30" s="27" t="s">
        <v>72</v>
      </c>
      <c r="G30" s="28" t="s">
        <v>73</v>
      </c>
      <c r="H30" s="26" t="s">
        <v>74</v>
      </c>
      <c r="I30" s="27" t="s">
        <v>75</v>
      </c>
      <c r="J30" s="51" t="s">
        <v>76</v>
      </c>
      <c r="K30" s="26" t="s">
        <v>65</v>
      </c>
      <c r="L30" s="27" t="s">
        <v>58</v>
      </c>
      <c r="M30" s="51" t="s">
        <v>59</v>
      </c>
    </row>
    <row r="31" spans="1:13" ht="12" thickTop="1">
      <c r="A31" s="47" t="s">
        <v>91</v>
      </c>
      <c r="B31" s="53">
        <v>10000</v>
      </c>
      <c r="C31" s="54"/>
      <c r="D31" s="55"/>
      <c r="E31" s="53"/>
      <c r="F31" s="54"/>
      <c r="G31" s="55"/>
      <c r="H31" s="61"/>
      <c r="I31" s="54"/>
      <c r="J31" s="55"/>
      <c r="K31" s="53"/>
      <c r="L31" s="54"/>
      <c r="M31" s="82"/>
    </row>
    <row r="32" spans="1:13" ht="11.25">
      <c r="A32" s="48" t="s">
        <v>92</v>
      </c>
      <c r="B32" s="56">
        <v>0</v>
      </c>
      <c r="C32" s="29"/>
      <c r="D32" s="57"/>
      <c r="E32" s="56"/>
      <c r="F32" s="29"/>
      <c r="G32" s="57"/>
      <c r="H32" s="52"/>
      <c r="I32" s="29"/>
      <c r="J32" s="57"/>
      <c r="K32" s="56"/>
      <c r="L32" s="29"/>
      <c r="M32" s="83"/>
    </row>
    <row r="33" spans="1:13" ht="11.25">
      <c r="A33" s="48" t="s">
        <v>93</v>
      </c>
      <c r="B33" s="56">
        <v>5000</v>
      </c>
      <c r="C33" s="29"/>
      <c r="D33" s="57"/>
      <c r="E33" s="56"/>
      <c r="F33" s="29"/>
      <c r="G33" s="57"/>
      <c r="H33" s="52"/>
      <c r="I33" s="29"/>
      <c r="J33" s="57"/>
      <c r="K33" s="56"/>
      <c r="L33" s="29"/>
      <c r="M33" s="83"/>
    </row>
    <row r="34" spans="1:13" ht="11.25">
      <c r="A34" s="48" t="s">
        <v>61</v>
      </c>
      <c r="B34" s="56">
        <v>3000</v>
      </c>
      <c r="C34" s="29"/>
      <c r="D34" s="57"/>
      <c r="E34" s="56"/>
      <c r="F34" s="29"/>
      <c r="G34" s="57"/>
      <c r="H34" s="52"/>
      <c r="I34" s="29"/>
      <c r="J34" s="57"/>
      <c r="K34" s="56"/>
      <c r="L34" s="29"/>
      <c r="M34" s="83"/>
    </row>
    <row r="35" spans="1:13" ht="11.25">
      <c r="A35" s="72" t="s">
        <v>63</v>
      </c>
      <c r="B35" s="77">
        <v>15000</v>
      </c>
      <c r="C35" s="70"/>
      <c r="D35" s="78"/>
      <c r="E35" s="77"/>
      <c r="F35" s="70"/>
      <c r="G35" s="78"/>
      <c r="H35" s="71"/>
      <c r="I35" s="70"/>
      <c r="J35" s="78"/>
      <c r="K35" s="77"/>
      <c r="L35" s="70"/>
      <c r="M35" s="84"/>
    </row>
    <row r="36" spans="1:13" ht="12" thickBot="1">
      <c r="A36" s="48" t="s">
        <v>62</v>
      </c>
      <c r="B36" s="58">
        <v>8000</v>
      </c>
      <c r="C36" s="59"/>
      <c r="D36" s="60"/>
      <c r="E36" s="58"/>
      <c r="F36" s="59"/>
      <c r="G36" s="60"/>
      <c r="H36" s="62"/>
      <c r="I36" s="59"/>
      <c r="J36" s="60"/>
      <c r="K36" s="58"/>
      <c r="L36" s="59"/>
      <c r="M36" s="85"/>
    </row>
    <row r="37" spans="1:13" ht="12.75" thickBot="1" thickTop="1">
      <c r="A37" s="42" t="s">
        <v>95</v>
      </c>
      <c r="B37" s="65">
        <f>SUM(B31:B36)</f>
        <v>41000</v>
      </c>
      <c r="C37" s="65">
        <f aca="true" t="shared" si="1" ref="C37:M37">SUM(C31:C36)</f>
        <v>0</v>
      </c>
      <c r="D37" s="110">
        <f t="shared" si="1"/>
        <v>0</v>
      </c>
      <c r="E37" s="112">
        <f t="shared" si="1"/>
        <v>0</v>
      </c>
      <c r="F37" s="113">
        <f t="shared" si="1"/>
        <v>0</v>
      </c>
      <c r="G37" s="67">
        <f t="shared" si="1"/>
        <v>0</v>
      </c>
      <c r="H37" s="112">
        <f t="shared" si="1"/>
        <v>0</v>
      </c>
      <c r="I37" s="113">
        <f t="shared" si="1"/>
        <v>0</v>
      </c>
      <c r="J37" s="67">
        <f t="shared" si="1"/>
        <v>0</v>
      </c>
      <c r="K37" s="111">
        <f t="shared" si="1"/>
        <v>0</v>
      </c>
      <c r="L37" s="65">
        <f t="shared" si="1"/>
        <v>0</v>
      </c>
      <c r="M37" s="67">
        <f t="shared" si="1"/>
        <v>0</v>
      </c>
    </row>
    <row r="38" ht="11.25">
      <c r="D38" s="69" t="s">
        <v>141</v>
      </c>
    </row>
    <row r="39" ht="11.25">
      <c r="D39" s="69" t="s">
        <v>143</v>
      </c>
    </row>
    <row r="46" spans="1:3" ht="11.25" hidden="1">
      <c r="A46" s="44" t="s">
        <v>40</v>
      </c>
      <c r="B46" s="8">
        <v>1</v>
      </c>
      <c r="C46" s="8">
        <v>41</v>
      </c>
    </row>
    <row r="47" spans="1:3" ht="11.25" hidden="1">
      <c r="A47" s="44" t="s">
        <v>41</v>
      </c>
      <c r="B47" s="8">
        <v>2</v>
      </c>
      <c r="C47" s="8">
        <v>42</v>
      </c>
    </row>
    <row r="48" spans="1:3" ht="11.25" hidden="1">
      <c r="A48" s="44" t="s">
        <v>42</v>
      </c>
      <c r="B48" s="8">
        <v>3</v>
      </c>
      <c r="C48" s="8">
        <v>43</v>
      </c>
    </row>
    <row r="49" spans="1:3" ht="11.25" hidden="1">
      <c r="A49" s="44" t="s">
        <v>43</v>
      </c>
      <c r="B49" s="8">
        <v>4</v>
      </c>
      <c r="C49" s="8">
        <v>44</v>
      </c>
    </row>
    <row r="50" spans="1:3" ht="11.25" hidden="1">
      <c r="A50" s="44" t="s">
        <v>44</v>
      </c>
      <c r="B50" s="8">
        <v>5</v>
      </c>
      <c r="C50" s="8">
        <v>45</v>
      </c>
    </row>
    <row r="51" spans="1:3" ht="11.25" hidden="1">
      <c r="A51" s="44" t="s">
        <v>45</v>
      </c>
      <c r="B51" s="8">
        <v>6</v>
      </c>
      <c r="C51" s="8">
        <v>46</v>
      </c>
    </row>
    <row r="52" spans="1:3" ht="11.25" hidden="1">
      <c r="A52" s="44" t="s">
        <v>46</v>
      </c>
      <c r="B52" s="8">
        <v>7</v>
      </c>
      <c r="C52" s="8">
        <v>47</v>
      </c>
    </row>
    <row r="53" spans="1:3" ht="11.25" hidden="1">
      <c r="A53" s="44" t="s">
        <v>32</v>
      </c>
      <c r="B53" s="8">
        <v>8</v>
      </c>
      <c r="C53" s="8">
        <v>33</v>
      </c>
    </row>
    <row r="54" spans="1:3" ht="11.25" hidden="1">
      <c r="A54" s="44" t="s">
        <v>33</v>
      </c>
      <c r="B54" s="8">
        <v>9</v>
      </c>
      <c r="C54" s="8">
        <v>34</v>
      </c>
    </row>
    <row r="55" spans="1:3" ht="11.25" hidden="1">
      <c r="A55" s="44" t="s">
        <v>34</v>
      </c>
      <c r="B55" s="8">
        <v>10</v>
      </c>
      <c r="C55" s="8">
        <v>35</v>
      </c>
    </row>
    <row r="56" spans="1:3" ht="11.25" hidden="1">
      <c r="A56" s="44" t="s">
        <v>35</v>
      </c>
      <c r="B56" s="8">
        <v>11</v>
      </c>
      <c r="C56" s="8">
        <v>36</v>
      </c>
    </row>
    <row r="57" spans="1:3" ht="11.25" hidden="1">
      <c r="A57" s="44" t="s">
        <v>36</v>
      </c>
      <c r="B57" s="8">
        <v>12</v>
      </c>
      <c r="C57" s="8">
        <v>37</v>
      </c>
    </row>
    <row r="58" spans="1:3" ht="11.25" hidden="1">
      <c r="A58" s="44" t="s">
        <v>37</v>
      </c>
      <c r="B58" s="8">
        <v>13</v>
      </c>
      <c r="C58" s="8">
        <v>38</v>
      </c>
    </row>
    <row r="59" spans="1:3" ht="11.25" hidden="1">
      <c r="A59" s="44" t="s">
        <v>38</v>
      </c>
      <c r="B59" s="8">
        <v>14</v>
      </c>
      <c r="C59" s="8">
        <v>39</v>
      </c>
    </row>
    <row r="60" spans="1:3" ht="11.25" hidden="1">
      <c r="A60" s="44" t="s">
        <v>39</v>
      </c>
      <c r="B60" s="8">
        <v>15</v>
      </c>
      <c r="C60" s="8">
        <v>40</v>
      </c>
    </row>
    <row r="61" spans="1:3" ht="11.25" hidden="1">
      <c r="A61" s="7" t="s">
        <v>27</v>
      </c>
      <c r="B61" s="8">
        <v>16</v>
      </c>
      <c r="C61" s="8">
        <v>28</v>
      </c>
    </row>
    <row r="62" spans="1:3" ht="11.25" hidden="1">
      <c r="A62" s="7" t="s">
        <v>28</v>
      </c>
      <c r="B62" s="8">
        <v>17</v>
      </c>
      <c r="C62" s="8">
        <v>29</v>
      </c>
    </row>
    <row r="63" spans="1:3" ht="11.25" hidden="1">
      <c r="A63" s="7" t="s">
        <v>29</v>
      </c>
      <c r="B63" s="8">
        <v>18</v>
      </c>
      <c r="C63" s="8">
        <v>30</v>
      </c>
    </row>
    <row r="64" spans="1:3" ht="11.25" hidden="1">
      <c r="A64" s="7" t="s">
        <v>30</v>
      </c>
      <c r="B64" s="8">
        <v>19</v>
      </c>
      <c r="C64" s="8">
        <v>31</v>
      </c>
    </row>
    <row r="65" spans="1:3" ht="11.25" hidden="1">
      <c r="A65" s="7" t="s">
        <v>31</v>
      </c>
      <c r="B65" s="8">
        <v>20</v>
      </c>
      <c r="C65" s="8">
        <v>32</v>
      </c>
    </row>
    <row r="66" spans="1:3" ht="11.25" hidden="1">
      <c r="A66" s="44" t="s">
        <v>17</v>
      </c>
      <c r="B66" s="8">
        <v>21</v>
      </c>
      <c r="C66" s="8">
        <v>18</v>
      </c>
    </row>
    <row r="67" spans="1:3" ht="11.25" hidden="1">
      <c r="A67" s="44" t="s">
        <v>18</v>
      </c>
      <c r="B67" s="8">
        <v>22</v>
      </c>
      <c r="C67" s="8">
        <v>19</v>
      </c>
    </row>
    <row r="68" spans="1:3" ht="11.25" hidden="1">
      <c r="A68" s="44" t="s">
        <v>19</v>
      </c>
      <c r="B68" s="8">
        <v>23</v>
      </c>
      <c r="C68" s="8">
        <v>20</v>
      </c>
    </row>
    <row r="69" spans="1:3" ht="11.25" hidden="1">
      <c r="A69" s="44" t="s">
        <v>20</v>
      </c>
      <c r="B69" s="8">
        <v>24</v>
      </c>
      <c r="C69" s="8">
        <v>21</v>
      </c>
    </row>
    <row r="70" spans="1:3" ht="11.25" hidden="1">
      <c r="A70" s="44" t="s">
        <v>21</v>
      </c>
      <c r="B70" s="8">
        <v>25</v>
      </c>
      <c r="C70" s="8">
        <v>22</v>
      </c>
    </row>
    <row r="71" spans="1:3" ht="11.25" hidden="1">
      <c r="A71" s="44" t="s">
        <v>22</v>
      </c>
      <c r="B71" s="8">
        <v>26</v>
      </c>
      <c r="C71" s="8">
        <v>23</v>
      </c>
    </row>
    <row r="72" spans="1:3" ht="11.25" hidden="1">
      <c r="A72" s="45" t="s">
        <v>23</v>
      </c>
      <c r="B72" s="8">
        <v>27</v>
      </c>
      <c r="C72" s="8">
        <v>24</v>
      </c>
    </row>
    <row r="73" spans="1:3" ht="11.25" hidden="1">
      <c r="A73" s="45" t="s">
        <v>24</v>
      </c>
      <c r="B73" s="8">
        <v>28</v>
      </c>
      <c r="C73" s="8">
        <v>25</v>
      </c>
    </row>
    <row r="74" spans="1:3" ht="11.25" hidden="1">
      <c r="A74" s="45" t="s">
        <v>25</v>
      </c>
      <c r="B74" s="8">
        <v>29</v>
      </c>
      <c r="C74" s="8">
        <v>26</v>
      </c>
    </row>
    <row r="75" spans="1:3" ht="11.25" hidden="1">
      <c r="A75" s="44" t="s">
        <v>26</v>
      </c>
      <c r="B75" s="8">
        <v>30</v>
      </c>
      <c r="C75" s="8">
        <v>27</v>
      </c>
    </row>
    <row r="76" spans="1:3" ht="11.25" hidden="1">
      <c r="A76" s="44" t="s">
        <v>8</v>
      </c>
      <c r="B76" s="8">
        <v>31</v>
      </c>
      <c r="C76" s="8">
        <v>9</v>
      </c>
    </row>
    <row r="77" spans="1:3" ht="11.25" hidden="1">
      <c r="A77" s="44" t="s">
        <v>9</v>
      </c>
      <c r="B77" s="8">
        <v>32</v>
      </c>
      <c r="C77" s="8">
        <v>10</v>
      </c>
    </row>
    <row r="78" spans="1:3" ht="11.25" hidden="1">
      <c r="A78" s="44" t="s">
        <v>10</v>
      </c>
      <c r="B78" s="8">
        <v>33</v>
      </c>
      <c r="C78" s="8">
        <v>11</v>
      </c>
    </row>
    <row r="79" spans="1:3" ht="11.25" hidden="1">
      <c r="A79" s="44" t="s">
        <v>11</v>
      </c>
      <c r="B79" s="8">
        <v>34</v>
      </c>
      <c r="C79" s="8">
        <v>12</v>
      </c>
    </row>
    <row r="80" spans="1:3" ht="11.25" hidden="1">
      <c r="A80" s="44" t="s">
        <v>12</v>
      </c>
      <c r="B80" s="8">
        <v>35</v>
      </c>
      <c r="C80" s="8">
        <v>13</v>
      </c>
    </row>
    <row r="81" spans="1:3" ht="11.25" hidden="1">
      <c r="A81" s="44" t="s">
        <v>13</v>
      </c>
      <c r="B81" s="8">
        <v>36</v>
      </c>
      <c r="C81" s="8">
        <v>14</v>
      </c>
    </row>
    <row r="82" spans="1:3" ht="11.25" hidden="1">
      <c r="A82" s="44" t="s">
        <v>14</v>
      </c>
      <c r="B82" s="8">
        <v>37</v>
      </c>
      <c r="C82" s="8">
        <v>15</v>
      </c>
    </row>
    <row r="83" spans="1:3" ht="11.25" hidden="1">
      <c r="A83" s="44" t="s">
        <v>15</v>
      </c>
      <c r="B83" s="8">
        <v>38</v>
      </c>
      <c r="C83" s="8">
        <v>16</v>
      </c>
    </row>
    <row r="84" spans="1:3" ht="11.25" hidden="1">
      <c r="A84" s="44" t="s">
        <v>16</v>
      </c>
      <c r="B84" s="8">
        <v>39</v>
      </c>
      <c r="C84" s="8">
        <v>17</v>
      </c>
    </row>
    <row r="85" spans="1:3" ht="11.25" hidden="1">
      <c r="A85" s="7" t="s">
        <v>0</v>
      </c>
      <c r="B85" s="8">
        <v>40</v>
      </c>
      <c r="C85" s="8">
        <v>1</v>
      </c>
    </row>
    <row r="86" spans="1:3" ht="11.25" hidden="1">
      <c r="A86" s="7" t="s">
        <v>1</v>
      </c>
      <c r="B86" s="8">
        <v>41</v>
      </c>
      <c r="C86" s="8">
        <v>2</v>
      </c>
    </row>
    <row r="87" spans="1:3" ht="11.25" hidden="1">
      <c r="A87" s="7" t="s">
        <v>2</v>
      </c>
      <c r="B87" s="8">
        <v>42</v>
      </c>
      <c r="C87" s="8">
        <v>3</v>
      </c>
    </row>
    <row r="88" spans="1:3" ht="11.25" hidden="1">
      <c r="A88" s="7" t="s">
        <v>3</v>
      </c>
      <c r="B88" s="8">
        <v>43</v>
      </c>
      <c r="C88" s="8">
        <v>4</v>
      </c>
    </row>
    <row r="89" spans="1:3" ht="11.25" hidden="1">
      <c r="A89" s="7" t="s">
        <v>4</v>
      </c>
      <c r="B89" s="8">
        <v>44</v>
      </c>
      <c r="C89" s="8">
        <v>5</v>
      </c>
    </row>
    <row r="90" spans="1:3" ht="11.25" hidden="1">
      <c r="A90" s="7" t="s">
        <v>5</v>
      </c>
      <c r="B90" s="8">
        <v>45</v>
      </c>
      <c r="C90" s="8">
        <v>6</v>
      </c>
    </row>
    <row r="91" spans="1:3" ht="11.25" hidden="1">
      <c r="A91" s="7" t="s">
        <v>6</v>
      </c>
      <c r="B91" s="8">
        <v>46</v>
      </c>
      <c r="C91" s="8">
        <v>7</v>
      </c>
    </row>
    <row r="92" spans="1:3" ht="11.25" hidden="1">
      <c r="A92" s="7" t="s">
        <v>7</v>
      </c>
      <c r="B92" s="8">
        <v>47</v>
      </c>
      <c r="C92" s="8">
        <v>8</v>
      </c>
    </row>
  </sheetData>
  <sheetProtection/>
  <dataValidations count="1">
    <dataValidation type="list" allowBlank="1" showInputMessage="1" showErrorMessage="1" sqref="B2">
      <formula1>$A$46:$A$92</formula1>
    </dataValidation>
  </dataValidation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35" sqref="H35"/>
    </sheetView>
  </sheetViews>
  <sheetFormatPr defaultColWidth="9.00390625" defaultRowHeight="13.5"/>
  <sheetData>
    <row r="1" ht="17.25">
      <c r="A1" s="81" t="s">
        <v>154</v>
      </c>
    </row>
    <row r="32" ht="13.5">
      <c r="G32" s="69" t="s">
        <v>141</v>
      </c>
    </row>
    <row r="33" ht="13.5">
      <c r="G33" s="69" t="s">
        <v>143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8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9.00390625" style="6" customWidth="1"/>
    <col min="2" max="7" width="5.50390625" style="6" bestFit="1" customWidth="1"/>
    <col min="8" max="8" width="7.125" style="6" bestFit="1" customWidth="1"/>
    <col min="9" max="9" width="5.50390625" style="6" bestFit="1" customWidth="1"/>
    <col min="10" max="23" width="5.25390625" style="6" bestFit="1" customWidth="1"/>
    <col min="24" max="24" width="7.125" style="6" bestFit="1" customWidth="1"/>
    <col min="25" max="28" width="5.25390625" style="6" bestFit="1" customWidth="1"/>
    <col min="29" max="33" width="5.50390625" style="6" bestFit="1" customWidth="1"/>
    <col min="34" max="39" width="5.25390625" style="6" bestFit="1" customWidth="1"/>
    <col min="40" max="40" width="7.125" style="6" bestFit="1" customWidth="1"/>
    <col min="41" max="41" width="5.25390625" style="6" bestFit="1" customWidth="1"/>
    <col min="42" max="42" width="7.125" style="6" bestFit="1" customWidth="1"/>
    <col min="43" max="48" width="5.25390625" style="6" bestFit="1" customWidth="1"/>
    <col min="49" max="16384" width="9.00390625" style="6" customWidth="1"/>
  </cols>
  <sheetData>
    <row r="1" spans="2:49" s="1" customFormat="1" ht="13.5"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  <c r="Z1" s="5" t="s">
        <v>24</v>
      </c>
      <c r="AA1" s="5" t="s">
        <v>25</v>
      </c>
      <c r="AB1" s="3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</row>
    <row r="2" spans="1:49" ht="13.5">
      <c r="A2" s="6" t="s">
        <v>48</v>
      </c>
      <c r="B2" s="1">
        <v>0.37</v>
      </c>
      <c r="C2" s="1">
        <v>0.37</v>
      </c>
      <c r="D2" s="1">
        <v>0.37</v>
      </c>
      <c r="E2" s="1">
        <v>0.37</v>
      </c>
      <c r="F2" s="1">
        <v>0.37</v>
      </c>
      <c r="G2" s="1">
        <v>0.37</v>
      </c>
      <c r="H2" s="1">
        <v>0.37</v>
      </c>
      <c r="I2" s="1">
        <v>0.94</v>
      </c>
      <c r="J2" s="5">
        <v>0.39</v>
      </c>
      <c r="K2" s="5">
        <v>0.39</v>
      </c>
      <c r="L2" s="5">
        <v>0.39</v>
      </c>
      <c r="M2" s="5">
        <v>0.39</v>
      </c>
      <c r="N2" s="5">
        <v>0.66</v>
      </c>
      <c r="O2" s="5">
        <v>0.66</v>
      </c>
      <c r="P2" s="5">
        <v>0.66</v>
      </c>
      <c r="Q2" s="5">
        <v>0.66</v>
      </c>
      <c r="R2" s="5">
        <v>0.66</v>
      </c>
      <c r="S2" s="5">
        <v>0.36</v>
      </c>
      <c r="T2" s="5">
        <v>0.36</v>
      </c>
      <c r="U2" s="5">
        <v>0.36</v>
      </c>
      <c r="V2" s="5">
        <v>0.36</v>
      </c>
      <c r="W2" s="5">
        <v>0.36</v>
      </c>
      <c r="X2" s="5">
        <v>0.36</v>
      </c>
      <c r="Y2" s="5">
        <v>0.45</v>
      </c>
      <c r="Z2" s="5">
        <v>0.45</v>
      </c>
      <c r="AA2" s="5">
        <v>0.45</v>
      </c>
      <c r="AB2" s="5">
        <v>0.45</v>
      </c>
      <c r="AC2" s="1">
        <v>0.51</v>
      </c>
      <c r="AD2" s="1">
        <v>0.45</v>
      </c>
      <c r="AE2" s="1">
        <v>0.41</v>
      </c>
      <c r="AF2" s="1">
        <v>0.41</v>
      </c>
      <c r="AG2" s="1">
        <v>0.41</v>
      </c>
      <c r="AH2" s="5">
        <v>0.37</v>
      </c>
      <c r="AI2" s="5">
        <v>0.37</v>
      </c>
      <c r="AJ2" s="5">
        <v>0.37</v>
      </c>
      <c r="AK2" s="5">
        <v>0.37</v>
      </c>
      <c r="AL2" s="5">
        <v>0.37</v>
      </c>
      <c r="AM2" s="5">
        <v>0.37</v>
      </c>
      <c r="AN2" s="5">
        <v>0.38</v>
      </c>
      <c r="AO2" s="5">
        <v>0.37</v>
      </c>
      <c r="AP2" s="5">
        <v>0.51</v>
      </c>
      <c r="AQ2" s="5">
        <v>0.51</v>
      </c>
      <c r="AR2" s="5">
        <v>0.51</v>
      </c>
      <c r="AS2" s="5">
        <v>0.51</v>
      </c>
      <c r="AT2" s="5">
        <v>0.51</v>
      </c>
      <c r="AU2" s="5">
        <v>0.51</v>
      </c>
      <c r="AV2" s="5">
        <v>0.51</v>
      </c>
      <c r="AW2" s="1">
        <f aca="true" t="shared" si="0" ref="AW2:AW8">AVERAGE(B2:AV2)</f>
        <v>0.44851063829787247</v>
      </c>
    </row>
    <row r="3" spans="1:49" ht="13.5">
      <c r="A3" s="6" t="s">
        <v>49</v>
      </c>
      <c r="B3" s="1">
        <v>2.25</v>
      </c>
      <c r="C3" s="1">
        <v>2.1</v>
      </c>
      <c r="D3" s="1">
        <v>2.25</v>
      </c>
      <c r="E3" s="1">
        <v>2.25</v>
      </c>
      <c r="F3" s="1">
        <v>2.1</v>
      </c>
      <c r="G3" s="1">
        <v>2.1</v>
      </c>
      <c r="H3" s="1">
        <v>2.1</v>
      </c>
      <c r="I3" s="1">
        <v>1.13</v>
      </c>
      <c r="J3" s="5">
        <v>2.36</v>
      </c>
      <c r="K3" s="5">
        <v>2.36</v>
      </c>
      <c r="L3" s="5">
        <v>2.36</v>
      </c>
      <c r="M3" s="5">
        <v>2.36</v>
      </c>
      <c r="N3" s="5">
        <v>2.1</v>
      </c>
      <c r="O3" s="5">
        <v>1.99</v>
      </c>
      <c r="P3" s="5">
        <v>2.37</v>
      </c>
      <c r="Q3" s="5">
        <v>2.36</v>
      </c>
      <c r="R3" s="5">
        <v>2.35</v>
      </c>
      <c r="S3" s="5">
        <v>1.99</v>
      </c>
      <c r="T3" s="5">
        <v>2.29</v>
      </c>
      <c r="U3" s="5">
        <v>2.29</v>
      </c>
      <c r="V3" s="5">
        <v>2.29</v>
      </c>
      <c r="W3" s="5">
        <v>2.29</v>
      </c>
      <c r="X3" s="5">
        <v>2.29</v>
      </c>
      <c r="Y3" s="5">
        <v>2.36</v>
      </c>
      <c r="Z3" s="5">
        <v>2.36</v>
      </c>
      <c r="AA3" s="5">
        <v>2.36</v>
      </c>
      <c r="AB3" s="5">
        <v>2.36</v>
      </c>
      <c r="AC3" s="1">
        <v>2.15</v>
      </c>
      <c r="AD3" s="1">
        <v>2.28</v>
      </c>
      <c r="AE3" s="1">
        <v>2.36</v>
      </c>
      <c r="AF3" s="1">
        <v>2.36</v>
      </c>
      <c r="AG3" s="1">
        <v>2.1</v>
      </c>
      <c r="AH3" s="5">
        <v>2.28</v>
      </c>
      <c r="AI3" s="5">
        <v>2.28</v>
      </c>
      <c r="AJ3" s="5">
        <v>2.28</v>
      </c>
      <c r="AK3" s="5">
        <v>2.28</v>
      </c>
      <c r="AL3" s="5">
        <v>2.28</v>
      </c>
      <c r="AM3" s="5">
        <v>2.28</v>
      </c>
      <c r="AN3" s="5">
        <v>2.28</v>
      </c>
      <c r="AO3" s="5">
        <v>2.28</v>
      </c>
      <c r="AP3" s="5">
        <v>2.36</v>
      </c>
      <c r="AQ3" s="5">
        <v>2.1</v>
      </c>
      <c r="AR3" s="5">
        <v>2.1</v>
      </c>
      <c r="AS3" s="5">
        <v>2.36</v>
      </c>
      <c r="AT3" s="5">
        <v>2.28</v>
      </c>
      <c r="AU3" s="5">
        <v>2.1</v>
      </c>
      <c r="AV3" s="5">
        <v>1.99</v>
      </c>
      <c r="AW3" s="1">
        <f t="shared" si="0"/>
        <v>2.2244680851063823</v>
      </c>
    </row>
    <row r="4" spans="1:49" ht="13.5">
      <c r="A4" s="6" t="s">
        <v>50</v>
      </c>
      <c r="B4" s="1">
        <v>6.5</v>
      </c>
      <c r="C4" s="1">
        <v>6.5</v>
      </c>
      <c r="D4" s="1">
        <v>6.5</v>
      </c>
      <c r="E4" s="1">
        <v>6.5</v>
      </c>
      <c r="F4" s="1">
        <v>6.5</v>
      </c>
      <c r="G4" s="1">
        <v>6.5</v>
      </c>
      <c r="H4" s="1">
        <v>6.5</v>
      </c>
      <c r="I4" s="1">
        <v>6.5</v>
      </c>
      <c r="J4" s="5">
        <v>6.5</v>
      </c>
      <c r="K4" s="5">
        <v>6.5</v>
      </c>
      <c r="L4" s="5">
        <v>6.5</v>
      </c>
      <c r="M4" s="5">
        <v>6.5</v>
      </c>
      <c r="N4" s="5">
        <v>6.5</v>
      </c>
      <c r="O4" s="5">
        <v>6.5</v>
      </c>
      <c r="P4" s="5">
        <v>6.5</v>
      </c>
      <c r="Q4" s="5">
        <v>6.5</v>
      </c>
      <c r="R4" s="5">
        <v>6.5</v>
      </c>
      <c r="S4" s="5">
        <v>6.5</v>
      </c>
      <c r="T4" s="5">
        <v>6.5</v>
      </c>
      <c r="U4" s="5">
        <v>6.5</v>
      </c>
      <c r="V4" s="5">
        <v>6.5</v>
      </c>
      <c r="W4" s="5">
        <v>6.5</v>
      </c>
      <c r="X4" s="5">
        <v>6.5</v>
      </c>
      <c r="Y4" s="5">
        <v>6.5</v>
      </c>
      <c r="Z4" s="5">
        <v>6.5</v>
      </c>
      <c r="AA4" s="5">
        <v>6.5</v>
      </c>
      <c r="AB4" s="5">
        <v>6.5</v>
      </c>
      <c r="AC4" s="1">
        <v>6.5</v>
      </c>
      <c r="AD4" s="1">
        <v>6.5</v>
      </c>
      <c r="AE4" s="1">
        <v>6.5</v>
      </c>
      <c r="AF4" s="1">
        <v>6.5</v>
      </c>
      <c r="AG4" s="1">
        <v>6.5</v>
      </c>
      <c r="AH4" s="5">
        <v>6.5</v>
      </c>
      <c r="AI4" s="5">
        <v>6.5</v>
      </c>
      <c r="AJ4" s="5">
        <v>6.5</v>
      </c>
      <c r="AK4" s="5">
        <v>6.5</v>
      </c>
      <c r="AL4" s="5">
        <v>6.5</v>
      </c>
      <c r="AM4" s="5">
        <v>6.5</v>
      </c>
      <c r="AN4" s="5">
        <v>6.5</v>
      </c>
      <c r="AO4" s="5">
        <v>6.5</v>
      </c>
      <c r="AP4" s="5">
        <v>6.5</v>
      </c>
      <c r="AQ4" s="5">
        <v>6.5</v>
      </c>
      <c r="AR4" s="5">
        <v>6.5</v>
      </c>
      <c r="AS4" s="5">
        <v>6.5</v>
      </c>
      <c r="AT4" s="5">
        <v>6.5</v>
      </c>
      <c r="AU4" s="5">
        <v>6.3</v>
      </c>
      <c r="AV4" s="5">
        <v>6.5</v>
      </c>
      <c r="AW4" s="1">
        <f t="shared" si="0"/>
        <v>6.495744680851064</v>
      </c>
    </row>
    <row r="5" spans="1:49" ht="13.5">
      <c r="A5" s="6" t="s">
        <v>51</v>
      </c>
      <c r="B5" s="1">
        <v>0.36</v>
      </c>
      <c r="C5" s="1">
        <v>0.36</v>
      </c>
      <c r="D5" s="1">
        <v>0.36</v>
      </c>
      <c r="E5" s="1">
        <v>0.36</v>
      </c>
      <c r="F5" s="1">
        <v>0.36</v>
      </c>
      <c r="G5" s="1">
        <v>0.36</v>
      </c>
      <c r="H5" s="1">
        <v>0.36</v>
      </c>
      <c r="I5" s="1">
        <v>0.36</v>
      </c>
      <c r="J5" s="5">
        <v>0.36</v>
      </c>
      <c r="K5" s="5">
        <v>0.36</v>
      </c>
      <c r="L5" s="5">
        <v>0.36</v>
      </c>
      <c r="M5" s="5">
        <v>0.36</v>
      </c>
      <c r="N5" s="5">
        <v>0.36</v>
      </c>
      <c r="O5" s="5">
        <v>0.36</v>
      </c>
      <c r="P5" s="5">
        <v>0.36</v>
      </c>
      <c r="Q5" s="5">
        <v>0.36</v>
      </c>
      <c r="R5" s="5">
        <v>0.36</v>
      </c>
      <c r="S5" s="5">
        <v>0.36</v>
      </c>
      <c r="T5" s="5">
        <v>0.36</v>
      </c>
      <c r="U5" s="5">
        <v>0.36</v>
      </c>
      <c r="V5" s="5">
        <v>0.36</v>
      </c>
      <c r="W5" s="5">
        <v>0.36</v>
      </c>
      <c r="X5" s="5">
        <v>0.36</v>
      </c>
      <c r="Y5" s="5">
        <v>0.36</v>
      </c>
      <c r="Z5" s="5">
        <v>0.36</v>
      </c>
      <c r="AA5" s="5">
        <v>0.36</v>
      </c>
      <c r="AB5" s="5">
        <v>0.36</v>
      </c>
      <c r="AC5" s="1">
        <v>0.36</v>
      </c>
      <c r="AD5" s="1">
        <v>0.36</v>
      </c>
      <c r="AE5" s="1">
        <v>0.36</v>
      </c>
      <c r="AF5" s="1">
        <v>0.36</v>
      </c>
      <c r="AG5" s="1">
        <v>0.36</v>
      </c>
      <c r="AH5" s="5">
        <v>0.36</v>
      </c>
      <c r="AI5" s="5">
        <v>0.36</v>
      </c>
      <c r="AJ5" s="5">
        <v>0.36</v>
      </c>
      <c r="AK5" s="5">
        <v>0.36</v>
      </c>
      <c r="AL5" s="5">
        <v>0.36</v>
      </c>
      <c r="AM5" s="5">
        <v>0.36</v>
      </c>
      <c r="AN5" s="5">
        <v>0.46</v>
      </c>
      <c r="AO5" s="5">
        <v>0.36</v>
      </c>
      <c r="AP5" s="5">
        <v>0.46</v>
      </c>
      <c r="AQ5" s="5">
        <v>0.36</v>
      </c>
      <c r="AR5" s="5">
        <v>0.36</v>
      </c>
      <c r="AS5" s="5">
        <v>0.36</v>
      </c>
      <c r="AT5" s="5">
        <v>0.36</v>
      </c>
      <c r="AU5" s="5">
        <v>0.36</v>
      </c>
      <c r="AV5" s="5">
        <v>0.36</v>
      </c>
      <c r="AW5" s="1">
        <f t="shared" si="0"/>
        <v>0.36425531914893605</v>
      </c>
    </row>
    <row r="6" spans="1:49" ht="13.5">
      <c r="A6" s="6" t="s">
        <v>52</v>
      </c>
      <c r="B6" s="1">
        <v>2.5</v>
      </c>
      <c r="C6" s="1">
        <v>2.5</v>
      </c>
      <c r="D6" s="1">
        <v>2.5</v>
      </c>
      <c r="E6" s="1">
        <v>2.5</v>
      </c>
      <c r="F6" s="1">
        <v>2.5</v>
      </c>
      <c r="G6" s="1">
        <v>2.5</v>
      </c>
      <c r="H6" s="1">
        <v>2.5</v>
      </c>
      <c r="I6" s="1">
        <v>2.5</v>
      </c>
      <c r="J6" s="5">
        <v>2.5</v>
      </c>
      <c r="K6" s="5">
        <v>2.5</v>
      </c>
      <c r="L6" s="5">
        <v>2.5</v>
      </c>
      <c r="M6" s="5">
        <v>2.5</v>
      </c>
      <c r="N6" s="5">
        <v>2.5</v>
      </c>
      <c r="O6" s="5">
        <v>2.5</v>
      </c>
      <c r="P6" s="5">
        <v>2.5</v>
      </c>
      <c r="Q6" s="5">
        <v>2.5</v>
      </c>
      <c r="R6" s="5">
        <v>2.5</v>
      </c>
      <c r="S6" s="5">
        <v>2.5</v>
      </c>
      <c r="T6" s="5">
        <v>2.5</v>
      </c>
      <c r="U6" s="5">
        <v>2.5</v>
      </c>
      <c r="V6" s="5">
        <v>2.5</v>
      </c>
      <c r="W6" s="5">
        <v>2.5</v>
      </c>
      <c r="X6" s="5">
        <v>2.5</v>
      </c>
      <c r="Y6" s="5">
        <v>2.5</v>
      </c>
      <c r="Z6" s="5">
        <v>2.5</v>
      </c>
      <c r="AA6" s="5">
        <v>2.5</v>
      </c>
      <c r="AB6" s="5">
        <v>2.5</v>
      </c>
      <c r="AC6" s="1">
        <v>2.5</v>
      </c>
      <c r="AD6" s="1">
        <v>2.5</v>
      </c>
      <c r="AE6" s="1">
        <v>2.5</v>
      </c>
      <c r="AF6" s="1">
        <v>2.5</v>
      </c>
      <c r="AG6" s="1">
        <v>2.5</v>
      </c>
      <c r="AH6" s="5">
        <v>2.5</v>
      </c>
      <c r="AI6" s="5">
        <v>2.5</v>
      </c>
      <c r="AJ6" s="5">
        <v>2.5</v>
      </c>
      <c r="AK6" s="5">
        <v>2.5</v>
      </c>
      <c r="AL6" s="5">
        <v>2.5</v>
      </c>
      <c r="AM6" s="5">
        <v>2.5</v>
      </c>
      <c r="AN6" s="5">
        <v>2.5</v>
      </c>
      <c r="AO6" s="5">
        <v>2.5</v>
      </c>
      <c r="AP6" s="5">
        <v>2.5</v>
      </c>
      <c r="AQ6" s="5">
        <v>2.5</v>
      </c>
      <c r="AR6" s="5">
        <v>2.5</v>
      </c>
      <c r="AS6" s="5">
        <v>2.5</v>
      </c>
      <c r="AT6" s="5">
        <v>2.5</v>
      </c>
      <c r="AU6" s="5">
        <v>2.5</v>
      </c>
      <c r="AV6" s="5">
        <v>2.5</v>
      </c>
      <c r="AW6" s="1">
        <f t="shared" si="0"/>
        <v>2.5</v>
      </c>
    </row>
    <row r="7" spans="1:49" ht="13.5">
      <c r="A7" s="6" t="s">
        <v>53</v>
      </c>
      <c r="B7" s="1">
        <v>2.3</v>
      </c>
      <c r="C7" s="1">
        <v>2.3</v>
      </c>
      <c r="D7" s="1">
        <v>2.3</v>
      </c>
      <c r="E7" s="1">
        <v>2.3</v>
      </c>
      <c r="F7" s="1">
        <v>2.3</v>
      </c>
      <c r="G7" s="1">
        <v>2.3</v>
      </c>
      <c r="H7" s="1">
        <v>2.3</v>
      </c>
      <c r="I7" s="1">
        <v>2.3</v>
      </c>
      <c r="J7" s="5">
        <v>2.3</v>
      </c>
      <c r="K7" s="5">
        <v>2.3</v>
      </c>
      <c r="L7" s="5">
        <v>2.3</v>
      </c>
      <c r="M7" s="5">
        <v>2.3</v>
      </c>
      <c r="N7" s="5">
        <v>2.3</v>
      </c>
      <c r="O7" s="5">
        <v>2.3</v>
      </c>
      <c r="P7" s="5">
        <v>2.3</v>
      </c>
      <c r="Q7" s="5">
        <v>2.3</v>
      </c>
      <c r="R7" s="5">
        <v>2.3</v>
      </c>
      <c r="S7" s="5">
        <v>2.3</v>
      </c>
      <c r="T7" s="5">
        <v>2.3</v>
      </c>
      <c r="U7" s="5">
        <v>2.3</v>
      </c>
      <c r="V7" s="5">
        <v>2.3</v>
      </c>
      <c r="W7" s="5">
        <v>2.3</v>
      </c>
      <c r="X7" s="5">
        <v>2.3</v>
      </c>
      <c r="Y7" s="5">
        <v>2.3</v>
      </c>
      <c r="Z7" s="5">
        <v>2.3</v>
      </c>
      <c r="AA7" s="5">
        <v>2.3</v>
      </c>
      <c r="AB7" s="5">
        <v>2.3</v>
      </c>
      <c r="AC7" s="1">
        <v>2.3</v>
      </c>
      <c r="AD7" s="1">
        <v>2.3</v>
      </c>
      <c r="AE7" s="1">
        <v>2.3</v>
      </c>
      <c r="AF7" s="1">
        <v>2.3</v>
      </c>
      <c r="AG7" s="1">
        <v>2.3</v>
      </c>
      <c r="AH7" s="5">
        <v>2.3</v>
      </c>
      <c r="AI7" s="5">
        <v>2.3</v>
      </c>
      <c r="AJ7" s="5">
        <v>2.3</v>
      </c>
      <c r="AK7" s="5">
        <v>2.3</v>
      </c>
      <c r="AL7" s="5">
        <v>2.3</v>
      </c>
      <c r="AM7" s="5">
        <v>2.3</v>
      </c>
      <c r="AN7" s="5">
        <v>2.3</v>
      </c>
      <c r="AO7" s="5">
        <v>2.3</v>
      </c>
      <c r="AP7" s="5">
        <v>2.3</v>
      </c>
      <c r="AQ7" s="5">
        <v>2.3</v>
      </c>
      <c r="AR7" s="5">
        <v>2.3</v>
      </c>
      <c r="AS7" s="5">
        <v>2.3</v>
      </c>
      <c r="AT7" s="5">
        <v>2.3</v>
      </c>
      <c r="AU7" s="5">
        <v>2.3</v>
      </c>
      <c r="AV7" s="5">
        <v>2.3</v>
      </c>
      <c r="AW7" s="1">
        <f t="shared" si="0"/>
        <v>2.299999999999998</v>
      </c>
    </row>
    <row r="8" spans="1:49" ht="13.5">
      <c r="A8" s="6" t="s">
        <v>54</v>
      </c>
      <c r="B8" s="1">
        <v>0.34</v>
      </c>
      <c r="C8" s="1">
        <v>0.34</v>
      </c>
      <c r="D8" s="1">
        <v>0.34</v>
      </c>
      <c r="E8" s="1">
        <v>0.34</v>
      </c>
      <c r="F8" s="1">
        <v>0.34</v>
      </c>
      <c r="G8" s="1">
        <v>0.34</v>
      </c>
      <c r="H8" s="1">
        <v>0.34</v>
      </c>
      <c r="I8" s="1">
        <v>0.34</v>
      </c>
      <c r="J8" s="5">
        <v>0.34</v>
      </c>
      <c r="K8" s="5">
        <v>0.34</v>
      </c>
      <c r="L8" s="5">
        <v>0.34</v>
      </c>
      <c r="M8" s="5">
        <v>0.34</v>
      </c>
      <c r="N8" s="5">
        <v>0.34</v>
      </c>
      <c r="O8" s="5">
        <v>0.34</v>
      </c>
      <c r="P8" s="5">
        <v>0.34</v>
      </c>
      <c r="Q8" s="5">
        <v>0.34</v>
      </c>
      <c r="R8" s="5">
        <v>0.34</v>
      </c>
      <c r="S8" s="5">
        <v>0.34</v>
      </c>
      <c r="T8" s="5">
        <v>0.34</v>
      </c>
      <c r="U8" s="5">
        <v>0.34</v>
      </c>
      <c r="V8" s="5">
        <v>0.34</v>
      </c>
      <c r="W8" s="5">
        <v>0.34</v>
      </c>
      <c r="X8" s="5">
        <v>0.34</v>
      </c>
      <c r="Y8" s="5">
        <v>0.34</v>
      </c>
      <c r="Z8" s="5">
        <v>0.34</v>
      </c>
      <c r="AA8" s="5">
        <v>0.34</v>
      </c>
      <c r="AB8" s="5">
        <v>0.34</v>
      </c>
      <c r="AC8" s="1">
        <v>0.34</v>
      </c>
      <c r="AD8" s="1">
        <v>0.34</v>
      </c>
      <c r="AE8" s="1">
        <v>0.34</v>
      </c>
      <c r="AF8" s="1">
        <v>0.34</v>
      </c>
      <c r="AG8" s="1">
        <v>0.34</v>
      </c>
      <c r="AH8" s="5">
        <v>0.34</v>
      </c>
      <c r="AI8" s="5">
        <v>0.34</v>
      </c>
      <c r="AJ8" s="5">
        <v>0.34</v>
      </c>
      <c r="AK8" s="5">
        <v>0.34</v>
      </c>
      <c r="AL8" s="5">
        <v>0.34</v>
      </c>
      <c r="AM8" s="5">
        <v>0.34</v>
      </c>
      <c r="AN8" s="5">
        <v>0.34</v>
      </c>
      <c r="AO8" s="5">
        <v>0.34</v>
      </c>
      <c r="AP8" s="5">
        <v>0.34</v>
      </c>
      <c r="AQ8" s="5">
        <v>0.34</v>
      </c>
      <c r="AR8" s="5">
        <v>0.34</v>
      </c>
      <c r="AS8" s="5">
        <v>0.34</v>
      </c>
      <c r="AT8" s="5">
        <v>0.34</v>
      </c>
      <c r="AU8" s="5">
        <v>0.34</v>
      </c>
      <c r="AV8" s="5">
        <v>0.34</v>
      </c>
      <c r="AW8" s="1">
        <f t="shared" si="0"/>
        <v>0.3399999999999999</v>
      </c>
    </row>
  </sheetData>
  <sheetProtection sheet="1"/>
  <printOptions/>
  <pageMargins left="0.41" right="0.32" top="0.7480314960629921" bottom="0.7480314960629921" header="0.3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C1">
      <selection activeCell="N18" sqref="N18"/>
    </sheetView>
  </sheetViews>
  <sheetFormatPr defaultColWidth="9.00390625" defaultRowHeight="13.5"/>
  <cols>
    <col min="1" max="1" width="12.375" style="0" customWidth="1"/>
    <col min="14" max="14" width="12.75390625" style="0" customWidth="1"/>
  </cols>
  <sheetData>
    <row r="1" spans="2:15" ht="13.5">
      <c r="B1" t="s">
        <v>125</v>
      </c>
      <c r="N1" t="s">
        <v>146</v>
      </c>
      <c r="O1" t="s">
        <v>129</v>
      </c>
    </row>
    <row r="2" spans="2:15" ht="13.5">
      <c r="B2" t="s">
        <v>128</v>
      </c>
      <c r="C2" t="s">
        <v>96</v>
      </c>
      <c r="N2" t="s">
        <v>128</v>
      </c>
      <c r="O2" t="s">
        <v>130</v>
      </c>
    </row>
    <row r="3" spans="2:15" ht="13.5">
      <c r="B3" t="s">
        <v>97</v>
      </c>
      <c r="C3" t="s">
        <v>98</v>
      </c>
      <c r="D3" t="s">
        <v>99</v>
      </c>
      <c r="E3" t="s">
        <v>100</v>
      </c>
      <c r="F3" t="s">
        <v>101</v>
      </c>
      <c r="G3" t="s">
        <v>102</v>
      </c>
      <c r="H3" t="s">
        <v>103</v>
      </c>
      <c r="I3" t="s">
        <v>104</v>
      </c>
      <c r="J3" t="s">
        <v>105</v>
      </c>
      <c r="K3" t="s">
        <v>142</v>
      </c>
      <c r="L3" t="s">
        <v>58</v>
      </c>
      <c r="M3" t="s">
        <v>59</v>
      </c>
      <c r="N3" t="s">
        <v>148</v>
      </c>
      <c r="O3" t="s">
        <v>139</v>
      </c>
    </row>
    <row r="4" spans="1:15" ht="13.5">
      <c r="A4" t="s">
        <v>107</v>
      </c>
      <c r="B4">
        <v>1.5725806451612903</v>
      </c>
      <c r="C4">
        <v>1.3316207075962538</v>
      </c>
      <c r="D4">
        <v>1.310483870967742</v>
      </c>
      <c r="E4">
        <v>1.3950312174817896</v>
      </c>
      <c r="F4">
        <v>1.5852627471383973</v>
      </c>
      <c r="G4">
        <v>1.5725806451612903</v>
      </c>
      <c r="H4">
        <v>1.268210197710718</v>
      </c>
      <c r="I4">
        <v>1.376008064516129</v>
      </c>
      <c r="J4">
        <v>1.5852627471383973</v>
      </c>
      <c r="K4">
        <v>1.775494276795005</v>
      </c>
      <c r="L4">
        <v>1.8955213133640552</v>
      </c>
      <c r="M4">
        <v>1.5852627471383973</v>
      </c>
      <c r="N4">
        <f>AVERAGE(B4:M4)</f>
        <v>1.5211099316807888</v>
      </c>
      <c r="O4">
        <v>2.284759113316507</v>
      </c>
    </row>
    <row r="5" spans="1:15" ht="13.5">
      <c r="A5" t="s">
        <v>132</v>
      </c>
      <c r="B5">
        <v>0.9714928732183046</v>
      </c>
      <c r="C5">
        <v>0.7622873460300559</v>
      </c>
      <c r="D5">
        <v>0.6564141035258815</v>
      </c>
      <c r="E5">
        <v>0.5081915640200373</v>
      </c>
      <c r="F5">
        <v>0.45737240761803355</v>
      </c>
      <c r="G5">
        <v>0.4726181545386347</v>
      </c>
      <c r="H5">
        <v>0.559010720422041</v>
      </c>
      <c r="I5">
        <v>0.7089272318079519</v>
      </c>
      <c r="J5">
        <v>0.940154393437069</v>
      </c>
      <c r="K5">
        <v>1.0672022844420783</v>
      </c>
      <c r="L5">
        <v>1.2659414853713427</v>
      </c>
      <c r="M5">
        <v>1.118021440844082</v>
      </c>
      <c r="N5">
        <f aca="true" t="shared" si="0" ref="N5:N13">AVERAGE(B5:M5)</f>
        <v>0.7906361671062928</v>
      </c>
      <c r="O5">
        <v>0.7705775175221156</v>
      </c>
    </row>
    <row r="6" spans="1:15" ht="13.5">
      <c r="A6" t="s">
        <v>108</v>
      </c>
      <c r="B6">
        <v>0.10138248847926266</v>
      </c>
      <c r="C6">
        <v>0.08919280511372081</v>
      </c>
      <c r="D6">
        <v>0.10138248847926266</v>
      </c>
      <c r="E6">
        <v>0.107031366136465</v>
      </c>
      <c r="F6">
        <v>0.09811208562509291</v>
      </c>
      <c r="G6">
        <v>0.11059907834101382</v>
      </c>
      <c r="H6">
        <v>0.09811208562509291</v>
      </c>
      <c r="I6">
        <v>0.10138248847926266</v>
      </c>
      <c r="J6">
        <v>0.107031366136465</v>
      </c>
      <c r="K6">
        <v>0.09811208562509291</v>
      </c>
      <c r="L6">
        <v>0.1184990125082291</v>
      </c>
      <c r="M6">
        <v>0.08919280511372081</v>
      </c>
      <c r="N6">
        <f t="shared" si="0"/>
        <v>0.10166917963855676</v>
      </c>
      <c r="O6">
        <v>0.12436400049881594</v>
      </c>
    </row>
    <row r="7" spans="1:15" ht="13.5">
      <c r="A7" t="s">
        <v>109</v>
      </c>
      <c r="B7">
        <v>1.4458229942100909</v>
      </c>
      <c r="C7">
        <v>2.1355959337228843</v>
      </c>
      <c r="D7">
        <v>2.054590570719603</v>
      </c>
      <c r="E7">
        <v>2.2092371728167772</v>
      </c>
      <c r="F7">
        <v>2.3565196510045623</v>
      </c>
      <c r="G7">
        <v>2.2828784119106698</v>
      </c>
      <c r="H7">
        <v>2.061954694628992</v>
      </c>
      <c r="I7">
        <v>2.2828784119106698</v>
      </c>
      <c r="J7">
        <v>2.2092371728167772</v>
      </c>
      <c r="K7">
        <v>2.1355959337228843</v>
      </c>
      <c r="L7">
        <v>2.28287841191067</v>
      </c>
      <c r="M7">
        <v>1.914672216441207</v>
      </c>
      <c r="N7">
        <f t="shared" si="0"/>
        <v>2.1143217979846494</v>
      </c>
      <c r="O7">
        <v>1.5918093871947552</v>
      </c>
    </row>
    <row r="8" spans="1:15" ht="13.5">
      <c r="A8" t="s">
        <v>52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0"/>
        <v>0</v>
      </c>
      <c r="O8">
        <v>0.684691652076913</v>
      </c>
    </row>
    <row r="9" spans="1:15" ht="13.5">
      <c r="A9" t="s">
        <v>134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f t="shared" si="0"/>
        <v>0</v>
      </c>
      <c r="O9">
        <v>0</v>
      </c>
    </row>
    <row r="10" spans="1:15" ht="13.5">
      <c r="A10" t="s">
        <v>135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f t="shared" si="0"/>
        <v>0</v>
      </c>
      <c r="O10">
        <v>0.0016105009920037224</v>
      </c>
    </row>
    <row r="11" spans="1:15" ht="13.5">
      <c r="A11" t="s">
        <v>136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f t="shared" si="0"/>
        <v>0</v>
      </c>
      <c r="O11">
        <v>0.12007532819795223</v>
      </c>
    </row>
    <row r="12" spans="1:15" ht="13.5">
      <c r="A12" t="s">
        <v>138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f t="shared" si="0"/>
        <v>0</v>
      </c>
      <c r="O12">
        <v>0.32543115233125913</v>
      </c>
    </row>
    <row r="13" spans="1:15" ht="13.5">
      <c r="A13" t="s">
        <v>110</v>
      </c>
      <c r="B13">
        <v>4.091279001068949</v>
      </c>
      <c r="C13">
        <v>4.318696792462915</v>
      </c>
      <c r="D13">
        <v>4.122871033692489</v>
      </c>
      <c r="E13">
        <v>4.219491320455069</v>
      </c>
      <c r="F13">
        <v>4.497266891386086</v>
      </c>
      <c r="G13">
        <v>4.438676289951609</v>
      </c>
      <c r="H13">
        <v>3.9872876983868446</v>
      </c>
      <c r="I13">
        <v>4.469196196714013</v>
      </c>
      <c r="J13">
        <v>4.841685679528709</v>
      </c>
      <c r="K13">
        <v>5.076404580585061</v>
      </c>
      <c r="L13">
        <v>5.562840223154296</v>
      </c>
      <c r="M13">
        <v>4.707149209537407</v>
      </c>
      <c r="N13">
        <f t="shared" si="0"/>
        <v>4.527737076410287</v>
      </c>
      <c r="O13">
        <f>SUM(O4:O9)</f>
        <v>5.456201670609107</v>
      </c>
    </row>
    <row r="15" spans="2:15" ht="13.5">
      <c r="B15" t="s">
        <v>125</v>
      </c>
      <c r="N15" t="s">
        <v>146</v>
      </c>
      <c r="O15" t="s">
        <v>129</v>
      </c>
    </row>
    <row r="16" spans="2:15" ht="13.5">
      <c r="B16" t="s">
        <v>128</v>
      </c>
      <c r="C16" t="s">
        <v>111</v>
      </c>
      <c r="N16" t="s">
        <v>128</v>
      </c>
      <c r="O16" t="s">
        <v>130</v>
      </c>
    </row>
    <row r="17" spans="2:15" ht="13.5">
      <c r="B17" t="s">
        <v>97</v>
      </c>
      <c r="C17" t="s">
        <v>98</v>
      </c>
      <c r="D17" t="s">
        <v>99</v>
      </c>
      <c r="E17" t="s">
        <v>100</v>
      </c>
      <c r="F17" t="s">
        <v>101</v>
      </c>
      <c r="G17" t="s">
        <v>102</v>
      </c>
      <c r="H17" t="s">
        <v>103</v>
      </c>
      <c r="I17" t="s">
        <v>104</v>
      </c>
      <c r="J17" t="s">
        <v>105</v>
      </c>
      <c r="K17" t="s">
        <v>106</v>
      </c>
      <c r="L17" t="s">
        <v>58</v>
      </c>
      <c r="M17" t="s">
        <v>59</v>
      </c>
      <c r="N17" t="s">
        <v>148</v>
      </c>
      <c r="O17" t="s">
        <v>139</v>
      </c>
    </row>
    <row r="18" spans="1:15" ht="13.5">
      <c r="A18" t="s">
        <v>107</v>
      </c>
      <c r="B18">
        <v>1.5725806451612903</v>
      </c>
      <c r="C18">
        <v>1.3316207075962538</v>
      </c>
      <c r="D18">
        <v>1.310483870967742</v>
      </c>
      <c r="E18">
        <v>1.3950312174817896</v>
      </c>
      <c r="F18">
        <v>1.5852627471383973</v>
      </c>
      <c r="G18">
        <v>1.5725806451612903</v>
      </c>
      <c r="H18">
        <v>1.268210197710718</v>
      </c>
      <c r="I18">
        <v>1.376008064516129</v>
      </c>
      <c r="J18">
        <v>1.5852627471383973</v>
      </c>
      <c r="K18">
        <v>1.775494276795005</v>
      </c>
      <c r="L18">
        <v>1.8955213133640552</v>
      </c>
      <c r="M18">
        <v>1.5852627471383973</v>
      </c>
      <c r="N18">
        <f>AVERAGE(B18:M18)</f>
        <v>1.5211099316807888</v>
      </c>
      <c r="O18">
        <v>2.284759113316507</v>
      </c>
    </row>
    <row r="19" spans="1:15" ht="13.5">
      <c r="A19" t="s">
        <v>133</v>
      </c>
      <c r="B19">
        <v>1.3312852022529442</v>
      </c>
      <c r="C19">
        <v>1.1272979535206384</v>
      </c>
      <c r="D19">
        <v>1.0816692268305172</v>
      </c>
      <c r="E19">
        <v>0.8857341063376443</v>
      </c>
      <c r="F19">
        <v>0.805212823943313</v>
      </c>
      <c r="G19">
        <v>0.8320532514080902</v>
      </c>
      <c r="H19">
        <v>0.9662553887319756</v>
      </c>
      <c r="I19">
        <v>1.0816692268305172</v>
      </c>
      <c r="J19">
        <v>1.1272979535206384</v>
      </c>
      <c r="K19">
        <v>1.2078192359149693</v>
      </c>
      <c r="L19">
        <v>1.4263770024138687</v>
      </c>
      <c r="M19">
        <v>1.2883405183093009</v>
      </c>
      <c r="N19">
        <f aca="true" t="shared" si="1" ref="N19:N27">AVERAGE(B19:M19)</f>
        <v>1.0967509908345348</v>
      </c>
      <c r="O19">
        <v>0.7705775175221156</v>
      </c>
    </row>
    <row r="20" spans="1:15" ht="13.5">
      <c r="A20" t="s">
        <v>108</v>
      </c>
      <c r="B20">
        <v>0.10138248847926266</v>
      </c>
      <c r="C20">
        <v>0.08919280511372081</v>
      </c>
      <c r="D20">
        <v>0.10138248847926266</v>
      </c>
      <c r="E20">
        <v>0.107031366136465</v>
      </c>
      <c r="F20">
        <v>0.09811208562509291</v>
      </c>
      <c r="G20">
        <v>0.11059907834101382</v>
      </c>
      <c r="H20">
        <v>0.09811208562509291</v>
      </c>
      <c r="I20">
        <v>0.10138248847926266</v>
      </c>
      <c r="J20">
        <v>0.107031366136465</v>
      </c>
      <c r="K20">
        <v>0.09811208562509291</v>
      </c>
      <c r="L20">
        <v>0.1184990125082291</v>
      </c>
      <c r="M20">
        <v>0.08919280511372081</v>
      </c>
      <c r="N20">
        <f t="shared" si="1"/>
        <v>0.10166917963855676</v>
      </c>
      <c r="O20">
        <v>0.12436400049881594</v>
      </c>
    </row>
    <row r="21" spans="1:15" ht="13.5">
      <c r="A21" t="s">
        <v>109</v>
      </c>
      <c r="B21">
        <v>1.4458229942100909</v>
      </c>
      <c r="C21">
        <v>2.1355959337228843</v>
      </c>
      <c r="D21">
        <v>2.054590570719603</v>
      </c>
      <c r="E21">
        <v>2.2092371728167772</v>
      </c>
      <c r="F21">
        <v>2.3565196510045623</v>
      </c>
      <c r="G21">
        <v>2.2828784119106698</v>
      </c>
      <c r="H21">
        <v>2.061954694628992</v>
      </c>
      <c r="I21">
        <v>2.2828784119106698</v>
      </c>
      <c r="J21">
        <v>2.2092371728167772</v>
      </c>
      <c r="K21">
        <v>2.1355959337228843</v>
      </c>
      <c r="L21">
        <v>2.28287841191067</v>
      </c>
      <c r="M21">
        <v>1.914672216441207</v>
      </c>
      <c r="N21">
        <f t="shared" si="1"/>
        <v>2.1143217979846494</v>
      </c>
      <c r="O21">
        <v>1.5918093871947552</v>
      </c>
    </row>
    <row r="22" spans="1:15" ht="13.5">
      <c r="A22" t="s">
        <v>52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f t="shared" si="1"/>
        <v>0</v>
      </c>
      <c r="O22">
        <v>0.684691652076913</v>
      </c>
    </row>
    <row r="23" spans="1:15" ht="13.5">
      <c r="A23" t="s">
        <v>137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f t="shared" si="1"/>
        <v>0</v>
      </c>
      <c r="O23">
        <v>0</v>
      </c>
    </row>
    <row r="24" spans="1:15" ht="13.5">
      <c r="A24" t="s">
        <v>135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1"/>
        <v>0</v>
      </c>
      <c r="O24">
        <v>0.0016105009920037224</v>
      </c>
    </row>
    <row r="25" spans="1:15" ht="13.5">
      <c r="A25" t="s">
        <v>136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1"/>
        <v>0</v>
      </c>
      <c r="O25">
        <v>0.12007532819795223</v>
      </c>
    </row>
    <row r="26" spans="1:15" ht="13.5">
      <c r="A26" t="s">
        <v>138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f t="shared" si="1"/>
        <v>0</v>
      </c>
      <c r="O26">
        <v>0.32543115233125913</v>
      </c>
    </row>
    <row r="27" spans="1:15" ht="13.5">
      <c r="A27" t="s">
        <v>110</v>
      </c>
      <c r="B27">
        <v>4.451071330103588</v>
      </c>
      <c r="C27">
        <v>4.683707399953497</v>
      </c>
      <c r="D27">
        <v>4.5481261569971245</v>
      </c>
      <c r="E27">
        <v>4.597033862772676</v>
      </c>
      <c r="F27">
        <v>4.845107307711365</v>
      </c>
      <c r="G27">
        <v>4.798111386821064</v>
      </c>
      <c r="H27">
        <v>4.394532366696779</v>
      </c>
      <c r="I27">
        <v>4.8419381917365785</v>
      </c>
      <c r="J27">
        <v>5.0288292396122785</v>
      </c>
      <c r="K27">
        <v>5.217021532057951</v>
      </c>
      <c r="L27">
        <v>5.723275740196823</v>
      </c>
      <c r="M27">
        <v>4.877468287002626</v>
      </c>
      <c r="N27">
        <f t="shared" si="1"/>
        <v>4.833851900138529</v>
      </c>
      <c r="O27">
        <f>SUM(O18:O23)</f>
        <v>5.456201670609107</v>
      </c>
    </row>
    <row r="29" spans="1:2" ht="13.5">
      <c r="A29" t="s">
        <v>129</v>
      </c>
      <c r="B29" t="s">
        <v>112</v>
      </c>
    </row>
    <row r="30" spans="1:4" ht="14.25">
      <c r="A30" t="s">
        <v>113</v>
      </c>
      <c r="B30" t="s">
        <v>114</v>
      </c>
      <c r="C30" t="s">
        <v>126</v>
      </c>
      <c r="D30" t="s">
        <v>127</v>
      </c>
    </row>
    <row r="31" spans="1:4" ht="13.5">
      <c r="A31" t="s">
        <v>115</v>
      </c>
      <c r="C31">
        <v>2154.7113080275676</v>
      </c>
      <c r="D31">
        <f>C31/365</f>
        <v>5.903318652130322</v>
      </c>
    </row>
    <row r="32" spans="2:4" ht="13.5">
      <c r="B32" t="s">
        <v>120</v>
      </c>
      <c r="C32">
        <v>833.937076360525</v>
      </c>
      <c r="D32">
        <f aca="true" t="shared" si="2" ref="D32:D42">C32/365</f>
        <v>2.284759113316507</v>
      </c>
    </row>
    <row r="33" spans="2:4" ht="13.5">
      <c r="B33" t="s">
        <v>118</v>
      </c>
      <c r="C33">
        <v>108.70882994831642</v>
      </c>
      <c r="D33">
        <f t="shared" si="2"/>
        <v>0.29783241081730527</v>
      </c>
    </row>
    <row r="34" spans="2:4" ht="13.5">
      <c r="B34" t="s">
        <v>119</v>
      </c>
      <c r="C34">
        <v>172.55196394725576</v>
      </c>
      <c r="D34">
        <f t="shared" si="2"/>
        <v>0.4727451067048103</v>
      </c>
    </row>
    <row r="35" spans="2:4" ht="13.5">
      <c r="B35" t="s">
        <v>131</v>
      </c>
      <c r="C35">
        <f>SUM(C33:C34)</f>
        <v>281.2607938955722</v>
      </c>
      <c r="D35">
        <f t="shared" si="2"/>
        <v>0.7705775175221156</v>
      </c>
    </row>
    <row r="36" spans="2:4" ht="13.5">
      <c r="B36" t="s">
        <v>124</v>
      </c>
      <c r="C36">
        <v>45.392860182067814</v>
      </c>
      <c r="D36">
        <f t="shared" si="2"/>
        <v>0.12436400049881594</v>
      </c>
    </row>
    <row r="37" spans="2:4" ht="13.5">
      <c r="B37" t="s">
        <v>117</v>
      </c>
      <c r="C37">
        <v>249.91245300807324</v>
      </c>
      <c r="D37">
        <f t="shared" si="2"/>
        <v>0.684691652076913</v>
      </c>
    </row>
    <row r="38" spans="2:4" ht="13.5">
      <c r="B38" t="s">
        <v>109</v>
      </c>
      <c r="C38">
        <v>581.0104263260856</v>
      </c>
      <c r="D38">
        <f t="shared" si="2"/>
        <v>1.5918093871947552</v>
      </c>
    </row>
    <row r="39" spans="2:4" ht="13.5">
      <c r="B39" t="s">
        <v>116</v>
      </c>
      <c r="C39">
        <v>0</v>
      </c>
      <c r="D39">
        <f t="shared" si="2"/>
        <v>0</v>
      </c>
    </row>
    <row r="40" spans="2:4" ht="13.5">
      <c r="B40" t="s">
        <v>121</v>
      </c>
      <c r="C40">
        <v>0.5878328620813587</v>
      </c>
      <c r="D40">
        <f t="shared" si="2"/>
        <v>0.0016105009920037224</v>
      </c>
    </row>
    <row r="41" spans="2:4" ht="13.5">
      <c r="B41" t="s">
        <v>122</v>
      </c>
      <c r="C41">
        <v>43.827494792252566</v>
      </c>
      <c r="D41">
        <f t="shared" si="2"/>
        <v>0.12007532819795223</v>
      </c>
    </row>
    <row r="42" spans="2:4" ht="13.5">
      <c r="B42" t="s">
        <v>123</v>
      </c>
      <c r="C42">
        <v>118.78237060090959</v>
      </c>
      <c r="D42">
        <f t="shared" si="2"/>
        <v>0.32543115233125913</v>
      </c>
    </row>
    <row r="44" spans="3:14" ht="13.5">
      <c r="C44">
        <v>4</v>
      </c>
      <c r="D44">
        <v>5</v>
      </c>
      <c r="E44">
        <v>6</v>
      </c>
      <c r="F44">
        <v>7</v>
      </c>
      <c r="G44">
        <v>8</v>
      </c>
      <c r="H44">
        <v>9</v>
      </c>
      <c r="I44">
        <v>10</v>
      </c>
      <c r="J44">
        <v>11</v>
      </c>
      <c r="K44">
        <v>12</v>
      </c>
      <c r="L44">
        <v>1</v>
      </c>
      <c r="M44">
        <v>2</v>
      </c>
      <c r="N44">
        <v>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都立高校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井上葉子</dc:creator>
  <cp:keywords/>
  <dc:description/>
  <cp:lastModifiedBy>memory</cp:lastModifiedBy>
  <cp:lastPrinted>2008-04-07T11:44:17Z</cp:lastPrinted>
  <dcterms:created xsi:type="dcterms:W3CDTF">2007-12-18T05:35:20Z</dcterms:created>
  <dcterms:modified xsi:type="dcterms:W3CDTF">2008-04-07T11:46:06Z</dcterms:modified>
  <cp:category/>
  <cp:version/>
  <cp:contentType/>
  <cp:contentStatus/>
</cp:coreProperties>
</file>